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1980" yWindow="525" windowWidth="32460" windowHeight="13020"/>
  </bookViews>
  <sheets>
    <sheet name="2021-2024" sheetId="1" r:id="rId1"/>
  </sheets>
  <definedNames>
    <definedName name="_xlnm._FilterDatabase" localSheetId="0" hidden="1">'2021-2024'!$A$1:$S$39</definedName>
    <definedName name="_xlnm.Print_Area" localSheetId="0">'2021-2024'!$A$1:$S$127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2" i="1" l="1"/>
  <c r="D122" i="1"/>
  <c r="C122" i="1"/>
  <c r="F83" i="1"/>
  <c r="E83" i="1"/>
  <c r="D83" i="1"/>
  <c r="C83" i="1"/>
  <c r="E37" i="1"/>
  <c r="G37" i="1"/>
  <c r="F37" i="1"/>
  <c r="D37" i="1"/>
  <c r="C37" i="1"/>
  <c r="B31" i="1" l="1"/>
  <c r="G83" i="1"/>
  <c r="B101" i="1" l="1"/>
  <c r="B103" i="1"/>
  <c r="B106" i="1"/>
  <c r="B108" i="1"/>
  <c r="B93" i="1"/>
  <c r="B46" i="1"/>
  <c r="B44" i="1"/>
  <c r="B27" i="1"/>
  <c r="B15" i="1"/>
  <c r="B14" i="1"/>
  <c r="B13" i="1"/>
  <c r="B12" i="1"/>
  <c r="B11" i="1"/>
  <c r="B6" i="1"/>
  <c r="B5" i="1"/>
  <c r="B37" i="1" l="1"/>
  <c r="B122" i="1"/>
  <c r="B83" i="1"/>
  <c r="F125" i="1"/>
  <c r="C125" i="1"/>
  <c r="D125" i="1"/>
  <c r="E125" i="1"/>
  <c r="B125" i="1" l="1"/>
</calcChain>
</file>

<file path=xl/sharedStrings.xml><?xml version="1.0" encoding="utf-8"?>
<sst xmlns="http://schemas.openxmlformats.org/spreadsheetml/2006/main" count="1085" uniqueCount="395">
  <si>
    <t>wyk.</t>
  </si>
  <si>
    <t>sem.</t>
  </si>
  <si>
    <t>ćwicz.</t>
  </si>
  <si>
    <t xml:space="preserve">Nazwa przedmiotu </t>
  </si>
  <si>
    <t>Ogólny wymiar godzin</t>
  </si>
  <si>
    <t>W tym:</t>
  </si>
  <si>
    <t>Jednostka dydaktyczna  prowadząca zajęcia</t>
  </si>
  <si>
    <t>Forma zaliczenia przedmiotu</t>
  </si>
  <si>
    <t>Egzamin       (s. letnia)</t>
  </si>
  <si>
    <t>Zaliczenie</t>
  </si>
  <si>
    <t>Egzamin                                              (s. letnia)</t>
  </si>
  <si>
    <t>zaj. prakt.</t>
  </si>
  <si>
    <t>-</t>
  </si>
  <si>
    <t>kszt.bez naucz. akad.</t>
  </si>
  <si>
    <t>Podstawowa opieka zdrowotna</t>
  </si>
  <si>
    <t>Punkty ECTS</t>
  </si>
  <si>
    <t>Zakład Profilaktyki Zagrożeń Środowiskowych  
Prof. dr hab. Bolesław Samoliński</t>
  </si>
  <si>
    <t>Studium Wychowania Fizycznego i Sportu                                                   
Mgr J. Chrzanowski</t>
  </si>
  <si>
    <t>Zakład Anatomii Prawidłowej i Klinicznej                                       
Prof. dr hab. Bogdan Ciszek</t>
  </si>
  <si>
    <t>Zakład Biofizyki i Fizjologii Człowieka                         
Prof. dr hab. Jacek Przybylski</t>
  </si>
  <si>
    <t>S3</t>
  </si>
  <si>
    <t>AB</t>
  </si>
  <si>
    <t>1M12</t>
  </si>
  <si>
    <t>NZME</t>
  </si>
  <si>
    <t>NZT</t>
  </si>
  <si>
    <t>NZI</t>
  </si>
  <si>
    <t>NZC</t>
  </si>
  <si>
    <t>NZA</t>
  </si>
  <si>
    <t>NZN</t>
  </si>
  <si>
    <t>1M11</t>
  </si>
  <si>
    <t>2MB</t>
  </si>
  <si>
    <t>NZB</t>
  </si>
  <si>
    <t>NZJ</t>
  </si>
  <si>
    <t>(1 - semestr zimowy, 2 - semestr letni)</t>
  </si>
  <si>
    <t>Przysposobienie biblioteczne (1)</t>
  </si>
  <si>
    <t>Razem:</t>
  </si>
  <si>
    <t>Biochemia (1)</t>
  </si>
  <si>
    <t>Mikrobiologia (2)</t>
  </si>
  <si>
    <t>Parazytologia (2)</t>
  </si>
  <si>
    <t>Patologia (2)</t>
  </si>
  <si>
    <t>Psychologia (1)</t>
  </si>
  <si>
    <t>Socjologia (1)</t>
  </si>
  <si>
    <t>Choroby wewnętrzne i pielęgniarstwo internistyczne</t>
  </si>
  <si>
    <t>Genetyka (2)</t>
  </si>
  <si>
    <t>Katedra i Zakład Patomorfologii                                    
Prof. dr hab. Barbara Górnicka</t>
  </si>
  <si>
    <t>Zakład Podstaw Pielęgniarstwa                                                     
Dr hab. Andrzej Krupienicz</t>
  </si>
  <si>
    <t>Zakład Podstaw Pielęgniarstwa                                                    
Dr hab. Andrzej Krupienicz</t>
  </si>
  <si>
    <t>(1 - semestr zimowy,                       2 - semestr letni)</t>
  </si>
  <si>
    <t>Wychowanie Fizyczne (1 i 2)</t>
  </si>
  <si>
    <t>Studium Wychowania Fizycznego i Sportu                                                   
Mgr Jerzy Chrzanowski</t>
  </si>
  <si>
    <t>1M9</t>
  </si>
  <si>
    <t xml:space="preserve">Zaliczenie
</t>
  </si>
  <si>
    <t>Studium Języków Obcych                                                                 
Dr Maciej Ganczar</t>
  </si>
  <si>
    <t>Egzamin                     (s. letnia)</t>
  </si>
  <si>
    <t>Chirurgia i pielęgniarstwo chirurgiczne (1 i 2)</t>
  </si>
  <si>
    <t>Klinika Chirurgii Dziecięcej                                                   
Prof. dr hab. Andrzej Kamiński</t>
  </si>
  <si>
    <t>1W7</t>
  </si>
  <si>
    <t>1W8</t>
  </si>
  <si>
    <t>1W23</t>
  </si>
  <si>
    <t>1W9</t>
  </si>
  <si>
    <t>NZL</t>
  </si>
  <si>
    <t>NZS</t>
  </si>
  <si>
    <t>Choroby wewnętrzne 
i pielęgniarstwo internistyczne 
(1 i 2)</t>
  </si>
  <si>
    <t>Klinika Immunologii, Transplantologii i Chorób Wewnętrznych                                                                                              
Prof. dr hab. Leszek Pączek</t>
  </si>
  <si>
    <t>1W21</t>
  </si>
  <si>
    <t>Zakład Pielęgniarstwa Nefrologicznego                          
Prof. dr hab. Janusz Wyzgał</t>
  </si>
  <si>
    <t>NZM</t>
  </si>
  <si>
    <t>1WS</t>
  </si>
  <si>
    <t>1W22</t>
  </si>
  <si>
    <t>Pediatria i pielęgniarstwo pediatryczne (1 i 2)</t>
  </si>
  <si>
    <t>1W51</t>
  </si>
  <si>
    <t>R a z e m:</t>
  </si>
  <si>
    <t>Chirurgia i pielęgniarstwo chirurgiczne (2)</t>
  </si>
  <si>
    <t>Choroby wewnętrzne i pielęgniarstwo 
internistyczne (2)</t>
  </si>
  <si>
    <t>Jednostka dydaktyczna  
prowadząca zajęcia</t>
  </si>
  <si>
    <t xml:space="preserve"> Punkty ECTS</t>
  </si>
  <si>
    <t>1W11</t>
  </si>
  <si>
    <t>NZF</t>
  </si>
  <si>
    <t xml:space="preserve">Zaliczenie </t>
  </si>
  <si>
    <t>Zakład Profilaktyki Zagrożeń Środowiskowych 
i Alergologii                                                                              
Prof. dr hab. Bolesław Samoliński</t>
  </si>
  <si>
    <t>Mgr Anna Piotrowska</t>
  </si>
  <si>
    <t>Egzamin            (s.zimowa)</t>
  </si>
  <si>
    <t>Neurologia i pielęgniarstwo neurologiczne (1)</t>
  </si>
  <si>
    <t>Klinika Neurologii WNoZ                                   
Prof. dr hab. Andrzej Friedman</t>
  </si>
  <si>
    <t>NZP</t>
  </si>
  <si>
    <t>Położnictwo, ginekologia 
i pielęgniarstwo położniczo-ginekologiczne (1)</t>
  </si>
  <si>
    <t>I Klinika Położnictwa i Ginekologii 
Prof. dr hab. Mirosław Wielgoś</t>
  </si>
  <si>
    <t>1W61</t>
  </si>
  <si>
    <t>NZG</t>
  </si>
  <si>
    <t>Geriatria i pielęgniarstwo geriatyczne (1)</t>
  </si>
  <si>
    <t>NZE</t>
  </si>
  <si>
    <t>Egzamin                            (s.zimowa)</t>
  </si>
  <si>
    <t>NZX</t>
  </si>
  <si>
    <t>NZR</t>
  </si>
  <si>
    <t>razem:</t>
  </si>
  <si>
    <t xml:space="preserve">Psychiatria i pielęgniarstwo psychiatryczne </t>
  </si>
  <si>
    <t xml:space="preserve">Neurologia i pielęgniarstwo neurologiczne </t>
  </si>
  <si>
    <t xml:space="preserve">Anestezjologia i pielęgniarstwo 
w zagrożeniu życia </t>
  </si>
  <si>
    <t xml:space="preserve">Położnictwo, ginekologia 
i pielęgniarstwo położniczo-ginekologiczne </t>
  </si>
  <si>
    <t>Geriatria i pielęgniarstwo geriatyczne</t>
  </si>
  <si>
    <t>Opieka paliatywna</t>
  </si>
  <si>
    <t xml:space="preserve">Podstawy pielęgniarstwa (1 i 2) </t>
  </si>
  <si>
    <t>NZO</t>
  </si>
  <si>
    <t xml:space="preserve">Klinika Psychiatryczna WNoZ 
Prof. dr hab. A. Szulc </t>
  </si>
  <si>
    <t>57 20 528</t>
  </si>
  <si>
    <t>ul. Żwirki i Wigury 63, 02-091 Warszawa</t>
  </si>
  <si>
    <t>621 14 34</t>
  </si>
  <si>
    <t>ul. Banacha 1a, 02-097 Warszawa</t>
  </si>
  <si>
    <t>ul. Oczki 3, 02-007 Warszawa</t>
  </si>
  <si>
    <t>621 51 97</t>
  </si>
  <si>
    <t>ul. Pawińskiego 3a, 02-106 Warszawa</t>
  </si>
  <si>
    <t>57 20 884</t>
  </si>
  <si>
    <t>ul. Chałubińskiego 5, 02-004 Warszawa</t>
  </si>
  <si>
    <t>629 52 83</t>
  </si>
  <si>
    <t>628 63 34</t>
  </si>
  <si>
    <t>Zakład Biologii Medycznej                                                 
Dr hab. Gabriela Olędzka</t>
  </si>
  <si>
    <t>Studium Języków Obcych                                          
Dr Maciej Ganczar</t>
  </si>
  <si>
    <t>57 20 863</t>
  </si>
  <si>
    <t>599 21 80</t>
  </si>
  <si>
    <t>ul. Ciołka 27, 01-445 Warszawa</t>
  </si>
  <si>
    <t>877 35 97</t>
  </si>
  <si>
    <t>599 20 39</t>
  </si>
  <si>
    <t>836 09 71</t>
  </si>
  <si>
    <t>836 09 72</t>
  </si>
  <si>
    <t>ul. Żwirki i Wigury 81, 02-091 Warszawa</t>
  </si>
  <si>
    <t>599 25 45</t>
  </si>
  <si>
    <t>599 22 57</t>
  </si>
  <si>
    <t>ul. Nowogrodzka 59, 02-006 Warszawa</t>
  </si>
  <si>
    <t>502 17 84</t>
  </si>
  <si>
    <t>ul. Lindleya 4, 02-005 Warszawa</t>
  </si>
  <si>
    <t>599 24 67</t>
  </si>
  <si>
    <t>ul. Oczki 4, 02-007 Warszawa</t>
  </si>
  <si>
    <t>502 19 20</t>
  </si>
  <si>
    <t xml:space="preserve">502 16 41 </t>
  </si>
  <si>
    <t>599 28 28</t>
  </si>
  <si>
    <t xml:space="preserve">502 12 32 </t>
  </si>
  <si>
    <t xml:space="preserve">599 24 05 </t>
  </si>
  <si>
    <t>Pl. Satrynkiewicza 1/3, 02-015 Warszawa</t>
  </si>
  <si>
    <t>502 14 60</t>
  </si>
  <si>
    <t>502 10 73</t>
  </si>
  <si>
    <t>836 09 13</t>
  </si>
  <si>
    <t>ul. Partyzantów 2/4, 05-802 Pruszków</t>
  </si>
  <si>
    <t>739 14 00</t>
  </si>
  <si>
    <t>ul. Kondratowicza 8, 03-242 Warszawa</t>
  </si>
  <si>
    <t>326 58 15</t>
  </si>
  <si>
    <t>ul. Karowa 2, 00-315 Warszawa</t>
  </si>
  <si>
    <t xml:space="preserve">596 64 21 </t>
  </si>
  <si>
    <t>622 96 80</t>
  </si>
  <si>
    <t>57 20 496</t>
  </si>
  <si>
    <t>Adres jednostki</t>
  </si>
  <si>
    <t>Telefon</t>
  </si>
  <si>
    <t>Radiologia (2)</t>
  </si>
  <si>
    <t>I Zakład Radiologii Klinicznej Prof. dr hab. Marek Gołębiowski</t>
  </si>
  <si>
    <t>Wychowanie fizyczne (1 i 2)</t>
  </si>
  <si>
    <t>BHP (1)</t>
  </si>
  <si>
    <t xml:space="preserve">Język angielski (1 i 2) </t>
  </si>
  <si>
    <t>Pedagogika (1)</t>
  </si>
  <si>
    <t>Promocja zdrowia (1)</t>
  </si>
  <si>
    <t>Badania naukowe w pielęgniarstwie (2)</t>
  </si>
  <si>
    <t>Język angielski (1 i 2)</t>
  </si>
  <si>
    <t>Podstawy ratownictwa medycznego (1)</t>
  </si>
  <si>
    <t>Dietetyka (1)</t>
  </si>
  <si>
    <t>Koordynator przedmiotu</t>
  </si>
  <si>
    <t>Zakład wiodący</t>
  </si>
  <si>
    <t xml:space="preserve">Studium Wychowania Fizycznego i Sportu                                                   </t>
  </si>
  <si>
    <t xml:space="preserve">Biblioteka Główna AM                                                       </t>
  </si>
  <si>
    <t xml:space="preserve">Zakład Anatomii Prawidłowej i Klinicznej                                       </t>
  </si>
  <si>
    <t xml:space="preserve">Zakład Biofizyki i Fizjologii Człowieka                         </t>
  </si>
  <si>
    <t xml:space="preserve">Zakład Immunologii, Biochemii i Żywienia    </t>
  </si>
  <si>
    <t xml:space="preserve">Zakład Biologii Medycznej                                                 </t>
  </si>
  <si>
    <t>I Zakład Radiologii Klinicznej</t>
  </si>
  <si>
    <t xml:space="preserve">Studium Języków Obcych                                          </t>
  </si>
  <si>
    <t xml:space="preserve">Zakład Zdrowia Publicznego                                 </t>
  </si>
  <si>
    <t xml:space="preserve">Zakład Podstaw Pielęgniarstwa                                                     </t>
  </si>
  <si>
    <t xml:space="preserve">Katedra i Zakład Farmakologii Doświadczalnej 
i Klinicznej                                                                    </t>
  </si>
  <si>
    <t>Zakład Pielęgniarstwa Klinicznego</t>
  </si>
  <si>
    <t xml:space="preserve">Studium Języków Obcych                                                                 </t>
  </si>
  <si>
    <t xml:space="preserve">Zakład Żywienia Człowieka                                          </t>
  </si>
  <si>
    <t xml:space="preserve">Zakład Profilaktyki Zagrożeń Środowiskowych 
i Alergologii                                                                              </t>
  </si>
  <si>
    <t xml:space="preserve">Klinika Psychiatryczna WNoZ </t>
  </si>
  <si>
    <t xml:space="preserve">Klinika Neurologii WNoZ                                   </t>
  </si>
  <si>
    <t xml:space="preserve">Zakład Pielęgniarstwa Klinicznego                                      </t>
  </si>
  <si>
    <t xml:space="preserve">Zakład Nauczania Anestezjologii i Intensywnej Terapii                                                                                </t>
  </si>
  <si>
    <t xml:space="preserve">Zakład Dydaktyki Ginekologiczno-Położniczej                                                                    </t>
  </si>
  <si>
    <t xml:space="preserve">Klinika Geriatrii                                                                                                                                           </t>
  </si>
  <si>
    <t xml:space="preserve">Zakład Ratownictwa Medycznego                       </t>
  </si>
  <si>
    <t>Dr Paweł Kowalczyk</t>
  </si>
  <si>
    <t>Dr Anna Leńczuk-Gruba</t>
  </si>
  <si>
    <t>Dr inż Irena Kosińska</t>
  </si>
  <si>
    <t>Dr Ilona Joniec-Maciejak</t>
  </si>
  <si>
    <t>Mgr Alicja Mikulska</t>
  </si>
  <si>
    <t>Katedra i Klinika Chirurgii Ogólnej, Naczyniowej i Trnsplantacyjnej 
Prof. dr hab. Sławomir Nazarewski</t>
  </si>
  <si>
    <t>Dr Alicja Kucharska</t>
  </si>
  <si>
    <t>Dr Jacek Mądry</t>
  </si>
  <si>
    <t>Mgr Dorota Cholewicka</t>
  </si>
  <si>
    <t>Dr Katarzyna Broczek</t>
  </si>
  <si>
    <t>Zakład Profilaktyki Onkologicznej 
Prof. dr hab. Andrzej Deptała</t>
  </si>
  <si>
    <t>1M33</t>
  </si>
  <si>
    <t>S1A</t>
  </si>
  <si>
    <t>1WB1</t>
  </si>
  <si>
    <t>Dr Mirella Sulewska</t>
  </si>
  <si>
    <t>Dr Magdalena Więdłocha</t>
  </si>
  <si>
    <t>Zakład Profilaktyki Zagrożeń Środowiskowych 
i Alergologii</t>
  </si>
  <si>
    <t>Zakład Podstaw Pielęgniarstwa                               
Dr hab. Andrzej Krupienicz</t>
  </si>
  <si>
    <t>Zakład Dydaktyki Ginekologiczno-Położniczej                                                                    
Dr hab. Ewa Dmoch-Gajzlerska</t>
  </si>
  <si>
    <t>Dr Lena Serafin</t>
  </si>
  <si>
    <t>ul. Banacha 1B 3, 02-097 Warszawa</t>
  </si>
  <si>
    <t>116 61 28</t>
  </si>
  <si>
    <t>ul. Banacha 1B, 00-097 Warszawa</t>
  </si>
  <si>
    <t>116 61 60</t>
  </si>
  <si>
    <t>ul. Żwirki i Wigury 63a, 02-091 Warszawa</t>
  </si>
  <si>
    <t>Zakład Medycyny Społecznej i Zdrowia Publicznego          
Dr hab. Aneta Nitsch-Osuch</t>
  </si>
  <si>
    <t xml:space="preserve">Zakład Medycyny Społecznej i Zdrowia Publicznego                                                 </t>
  </si>
  <si>
    <t>Dział Ochrony Pracy i Środowiska                                
Mgr Elżbieta Domaszewicz</t>
  </si>
  <si>
    <t>Biblioteka Główna WUM                                                      
Mgr Irmina Utrata</t>
  </si>
  <si>
    <t>Zakład Pielęgniarstwa Chirurgicznego i Transplantacyjnego i Leczenia Pozaustrojowego                                                                        
Prof.dr hab. Piotr Małkowski</t>
  </si>
  <si>
    <t>Katedra i Klinika Chirurgii Ogólnej, Transplantacyjnej i Wątroby                                                                                               
Prof. dr hab. Krzysztof Zieniewicz</t>
  </si>
  <si>
    <t>Katedra i Klinika Chirurgii Ogólnej, Gastroenterologicznej i Onkologicznej                                                                                            
Prof. dr hab. Maciej Słodkowski</t>
  </si>
  <si>
    <t>Anestezjologia i pielęgniarstwo 
w zagrożeniu życia (1)</t>
  </si>
  <si>
    <t>Opieka paliatywna (1)</t>
  </si>
  <si>
    <t>Anatomia (1)</t>
  </si>
  <si>
    <t>Pediatria i pielęgniarstwo pediatryczne (2)</t>
  </si>
  <si>
    <t>Podstawy pielęgniarstwa (2)</t>
  </si>
  <si>
    <t xml:space="preserve">Podstawowa opieka zdrowotna (2)  </t>
  </si>
  <si>
    <t>Zdrowie publiczne (1)</t>
  </si>
  <si>
    <t>pr. zawodowe śródroczne</t>
  </si>
  <si>
    <t>pr. zawodowe wakacyjne</t>
  </si>
  <si>
    <t>Praktyki zawodowe podczas wakacji</t>
  </si>
  <si>
    <t xml:space="preserve"> -</t>
  </si>
  <si>
    <t>Praktyki zawodowe śródroczne</t>
  </si>
  <si>
    <t>ECTS</t>
  </si>
  <si>
    <t>Fizjologia człowieka z elementami biofizyki (1)</t>
  </si>
  <si>
    <t>NZYN</t>
  </si>
  <si>
    <t>317 93 43</t>
  </si>
  <si>
    <t>S4</t>
  </si>
  <si>
    <t>Studium Komunikacji Medycznej 
Dr Antonina Doroszewska</t>
  </si>
  <si>
    <t>57 20 536</t>
  </si>
  <si>
    <t>Egzamin                                           
(s.zimowa)</t>
  </si>
  <si>
    <t>Egzamin              (s.letnia)</t>
  </si>
  <si>
    <t>Egzamin         (s.letnia)</t>
  </si>
  <si>
    <t>Egzamin                (s.letnia)</t>
  </si>
  <si>
    <t>Egzamin                 (s.letnia)</t>
  </si>
  <si>
    <t>Egzamin                                                  (s.zimowa)</t>
  </si>
  <si>
    <t>ul. Trojdena 2c, 02-109 Warszawa</t>
  </si>
  <si>
    <t>BIBG</t>
  </si>
  <si>
    <t>ul. Trojdena 2a, 02-109 Warszawa</t>
  </si>
  <si>
    <t>Zakład Psychologii i Komunikacji Medycznej                        
Prof. dr hab. Krzysztof Owczarek</t>
  </si>
  <si>
    <t xml:space="preserve">317 97 51 </t>
  </si>
  <si>
    <t>Katedra i Klinika Chirurgii Ogólnej i Transplantacyjnej                                 
Prof.dr hab. Maciej Kosieradzki</t>
  </si>
  <si>
    <t>ul. Oczki 8, 02-007 Warszawa</t>
  </si>
  <si>
    <t>502 12 57</t>
  </si>
  <si>
    <t>Klinika Medycyny Transplantacyjnej i Nefrologii i Chorób Wewnętrznych                                               
Prof. dr hab. Magdalena Durlik</t>
  </si>
  <si>
    <t>502 17 21</t>
  </si>
  <si>
    <t>II Klinika Położnictwa i Ginekologii                                                       
Prof. dr hab. Krzysztof Czajkowski</t>
  </si>
  <si>
    <t>57 20 702</t>
  </si>
  <si>
    <t>Prawo medyczne (2)</t>
  </si>
  <si>
    <t>Etyka zawodu pielęgniarki (1)</t>
  </si>
  <si>
    <t>System informacji w ochronie zdrowia (2)</t>
  </si>
  <si>
    <t>Zakażenia szpitalne (2)</t>
  </si>
  <si>
    <t>Język migowy (2)
[1/2 ogółu studentów]</t>
  </si>
  <si>
    <t>Anestezjologia i pielegniarstwo w zagrożeniu życia (2)</t>
  </si>
  <si>
    <t>Pielęgniarstwo w opiece długoterminowej (2)</t>
  </si>
  <si>
    <t>480</t>
  </si>
  <si>
    <t>520</t>
  </si>
  <si>
    <t>Seminarium dyplomowe</t>
  </si>
  <si>
    <t>Organizacja pracy pielęgniarskiej (2)</t>
  </si>
  <si>
    <t>Współpraca w zespołach opieki zdrowotnej (2) [1/2 ogółu studentów]</t>
  </si>
  <si>
    <t>Psychiatria i pielęgniarstwo psychiatryczne (2)</t>
  </si>
  <si>
    <t>AW17-18</t>
  </si>
  <si>
    <t>AW1; AU1</t>
  </si>
  <si>
    <t>AW6-8; AU2</t>
  </si>
  <si>
    <t>AW9-12; AU3-4</t>
  </si>
  <si>
    <t>AW1-5; AW15-16; AW13; AU5</t>
  </si>
  <si>
    <t>AW14; AU5</t>
  </si>
  <si>
    <t>AW17-18; AU6</t>
  </si>
  <si>
    <t>AW26; AU11</t>
  </si>
  <si>
    <t>BW1-6; BU1-8</t>
  </si>
  <si>
    <t>BW7-11; BU9</t>
  </si>
  <si>
    <t>BW12-14; BU10-11</t>
  </si>
  <si>
    <t>BW15-19; BU12</t>
  </si>
  <si>
    <t>BU16-17</t>
  </si>
  <si>
    <t>CW1-11; CU1-26, CU28</t>
  </si>
  <si>
    <t>CW12-15; CU27</t>
  </si>
  <si>
    <t>CW16-18; CU29-32</t>
  </si>
  <si>
    <t>CW19-21; CU33-34</t>
  </si>
  <si>
    <t>CW26-31; CU38-42</t>
  </si>
  <si>
    <t>CW32-35; CU43-47</t>
  </si>
  <si>
    <t>CW36-38; CU48-49</t>
  </si>
  <si>
    <t>CW39-40; CU50-51</t>
  </si>
  <si>
    <t>CW41-42; CU52</t>
  </si>
  <si>
    <t>CW43-48; CU53-57</t>
  </si>
  <si>
    <t>DW1-8;DW10</t>
  </si>
  <si>
    <t>AW19-25; AU7-10; DU14</t>
  </si>
  <si>
    <t>DW38-40; DU31-32</t>
  </si>
  <si>
    <t>DU27-30</t>
  </si>
  <si>
    <t>CW22-25; CU35-37; DW22; DU17</t>
  </si>
  <si>
    <t>DW26-27; DU21; DU16</t>
  </si>
  <si>
    <t>DW1-8;DW10; DW28-37; DU1-4DU19DU24 DU15; DU18; DU20; DU22-23; DU26</t>
  </si>
  <si>
    <t>DW1-8;DW10; DW18-21; DU1-4 DU15; DU18; DU20; DU22-23; DU26</t>
  </si>
  <si>
    <t>DW1-8;DW10; DW18; DU1-4 DU15; DU18; DU20; DU22-23; DU26</t>
  </si>
  <si>
    <t>DW1-8;DW10; DW22-25; DW29; DU1-4; DU6-8; DU19; DU15; DU18; DU20; DU22-23; DU26</t>
  </si>
  <si>
    <t>DW1-8;DW10; DW15-17; DU1-4; DU15; DU18; DU20; DU22-23; DU26</t>
  </si>
  <si>
    <t>DW1-9; DW11-12; DU1-4; DU15; DU18; DU20; DU22-23; DU26</t>
  </si>
  <si>
    <t>DW1-8;DW10; DU1-4; DU24-25; DU15; DU18; DU20; DU22-23; DU26</t>
  </si>
  <si>
    <t>Efekty uczenia się</t>
  </si>
  <si>
    <t>Zakład Immunologii, Biochemii i Żywienia    
Prof. dr  hab. Katarzyna Koziak</t>
  </si>
  <si>
    <t>Zakład Pielęgniarstwa Klinicznego                                                 
Prof. dr hab. Bożena Czarkowska-Pączek</t>
  </si>
  <si>
    <t>Zakład Rozwoju Pielęgniarstwa, Nauk Społecznych i Medycznych                                  
Dr hab. Tomasz Kryczka</t>
  </si>
  <si>
    <t>Zakład Rozwoju Pielęgniarstwa, Nauk Społecznych 
i Medycznych                                  
Dr hab. Tomasz Kryczka</t>
  </si>
  <si>
    <t>Klinika Noenatologii 
Prof. dr hab. Bożena Kociszewska-Najman</t>
  </si>
  <si>
    <t>Klinika Neonatologii                                                     
Prof. dr hab. Bożena Kociszewska-Najman</t>
  </si>
  <si>
    <t>Zakład Żywienia Człowieka                                          
Dr hab. inż. Iwona Traczyk</t>
  </si>
  <si>
    <t>Zakład Pielęgniarstwa Klinicznego                                      
Prof. dr hab. Bożena Czarkowska-Pączek</t>
  </si>
  <si>
    <t xml:space="preserve">Zakład Pielęgniarstwa Klinicznego                                                </t>
  </si>
  <si>
    <t>Studium Komunikacji Medycznej</t>
  </si>
  <si>
    <t xml:space="preserve">Zakład Rozwoju Pielęgniarstwa, Nauk Społecznych i Medycznych                                  </t>
  </si>
  <si>
    <t>Zakład Edukacji i Badań 
w Naukach o Zdrowiu</t>
  </si>
  <si>
    <t>Zakład Pielęgniarstwa Chirurgicznego, Transplantacyjnego 
i Leczenia Pozaustrojowego</t>
  </si>
  <si>
    <t>Zakład Pielegniarstwa Klinicznego</t>
  </si>
  <si>
    <t xml:space="preserve">Zakład Nauczania Anestezjologii i Intensywnej Terapii </t>
  </si>
  <si>
    <t xml:space="preserve">Zakład Ekonomiki Zdrowia i Prawa Medycznego </t>
  </si>
  <si>
    <t>DW1-8;DW10, DW28-37; 
DU1-4; DU19; DU24</t>
  </si>
  <si>
    <t>DW1-8;DW10; DW13-14; 
DU1-5; DU15; DU18; DU20; DU22-23; DU26</t>
  </si>
  <si>
    <t>DW1-8;DW10; DU1-4; 
DU9-13; DU15; DU18; DU20; DU22-23; DU26</t>
  </si>
  <si>
    <t>ul. Litewska 14/16, 00-575 Warszawa</t>
  </si>
  <si>
    <t>116 92 50</t>
  </si>
  <si>
    <t>ul. Pawińskiego 7, 02-106 Warszawa</t>
  </si>
  <si>
    <t>599 16 70</t>
  </si>
  <si>
    <t>839 09 72</t>
  </si>
  <si>
    <t>116 92 11</t>
  </si>
  <si>
    <t>ul. Litweska 14/16, 00-575 Warszawa</t>
  </si>
  <si>
    <t>116 92 02</t>
  </si>
  <si>
    <t>Podstawy ratownictwa medycznego (2)</t>
  </si>
  <si>
    <t>Egzamin          (s. zimowa)</t>
  </si>
  <si>
    <t>Egzamin       (s. zimowa)</t>
  </si>
  <si>
    <t>Badanie fizykalne (2)</t>
  </si>
  <si>
    <t>Dr Mariola Pietrzak</t>
  </si>
  <si>
    <t xml:space="preserve">Podstawowa Opieka Zdrowotna  
(1 i 2)             </t>
  </si>
  <si>
    <t>Dr Rafał Maciąg</t>
  </si>
  <si>
    <t>Dr hab. Tomasz Kryczka</t>
  </si>
  <si>
    <t>NZQA</t>
  </si>
  <si>
    <t>ogółem</t>
  </si>
  <si>
    <t>studia pierwszego stopnia</t>
  </si>
  <si>
    <t xml:space="preserve">Zakład Ratownictwa Medycznego                       
Prof. dr hab. Robert Gałązkowski </t>
  </si>
  <si>
    <t xml:space="preserve">Katedra i Zakład Farmakologii Doświadczalnej i Klinicznej                                                                    
Prof. dr hab. Dagmara Mirowska-Guzel </t>
  </si>
  <si>
    <t>Zakład Nauczania Anestezjologii i Intensywnej Terapii                                                                                
Dr hab. Dariusz Kosson</t>
  </si>
  <si>
    <t>Zakład Ekonomiki Zdrowia i Prawa Medycznego                              
Prof. dr hab. Aleksandra Czerw</t>
  </si>
  <si>
    <t>FW115</t>
  </si>
  <si>
    <t xml:space="preserve">Podstawy rehabilitacji (1) </t>
  </si>
  <si>
    <t>Mgr Marzena Walenda</t>
  </si>
  <si>
    <t>Dr Olga Wierzbieniec</t>
  </si>
  <si>
    <t>Dr Oliwia Zegrodzka-Stendel</t>
  </si>
  <si>
    <t>Dr Sylwia Jarzynka</t>
  </si>
  <si>
    <t>Dr hab. Marcin Padzik</t>
  </si>
  <si>
    <t>Dr Anna Koryszewska-Bagińska</t>
  </si>
  <si>
    <t>Prof. dr hab. Bożena Czarkowska-Pączek</t>
  </si>
  <si>
    <t>Dr Małgorzata Wiśniewska</t>
  </si>
  <si>
    <t>Dr Maria Chojnacka</t>
  </si>
  <si>
    <t>Dr Antonina Doroszewska</t>
  </si>
  <si>
    <t>Dr Zofia Sienkiewicz</t>
  </si>
  <si>
    <t>Dr hab. Agnieszka Lipiec</t>
  </si>
  <si>
    <t>Dr Aneta Binkowska</t>
  </si>
  <si>
    <t>116 92 07</t>
  </si>
  <si>
    <t>Dr hab. Dominik Olejniczak</t>
  </si>
  <si>
    <t>Dr hab. Mariusz Panczyk</t>
  </si>
  <si>
    <t>Dr Tomasz Piątek</t>
  </si>
  <si>
    <t>Dr Katarzyna Wesołowska</t>
  </si>
  <si>
    <t>Mgr Halina Zmuda-Trzebiatowska</t>
  </si>
  <si>
    <t>Mgr Paulina Jakubowska</t>
  </si>
  <si>
    <t>Dr Artur Walkiewicz</t>
  </si>
  <si>
    <t>Mgr Małgorzata Słupek</t>
  </si>
  <si>
    <t>Dr Anna Augustynowicz</t>
  </si>
  <si>
    <t>Zakład Zdrowia Publicznego                                 
Dr hab. Mariusz Gujski</t>
  </si>
  <si>
    <t>Farmakologia (1,2)</t>
  </si>
  <si>
    <t xml:space="preserve">Zakład Medycyny  Laboratoryjnej                                                 
Dr hab. Olga Ciepiela </t>
  </si>
  <si>
    <t>Komunikacja medyczna (2)</t>
  </si>
  <si>
    <t>680</t>
  </si>
  <si>
    <t>Zakład Pielęgniarstwa Nefrologicznego                                             
Prof. dr hab. Janusz Wyzgał</t>
  </si>
  <si>
    <t>Oczki</t>
  </si>
  <si>
    <t>Zakład Profilaktyki Zagrożeń Środowiskowych,  Immunologii i Alergologii 
Prof. dr hab. Bolesław Samoliński</t>
  </si>
  <si>
    <t>Zakład Ratownictwa Medycznego, prof. R. Gałązkowski</t>
  </si>
  <si>
    <t>Medycyna taktyczna (2)</t>
  </si>
  <si>
    <t>A. Nauki podstawowe</t>
  </si>
  <si>
    <t>B. Nauki społeczne i humanistyczne</t>
  </si>
  <si>
    <t>C. Nauki w zakresie podstaw opieki pielęgniarskiej</t>
  </si>
  <si>
    <t>D. Nauki w zakresie opieki specjalistycznej</t>
  </si>
  <si>
    <t>410</t>
  </si>
  <si>
    <t>Zakład Zdrowia Publicznego</t>
  </si>
  <si>
    <t>Egzamin (s.zimowa)</t>
  </si>
  <si>
    <t>S1M</t>
  </si>
  <si>
    <t>Plan I roku studiów stacjonarnych pierwszego stopnia, kierunek Pielęgniarstwo, rok akademicki 2021/2022</t>
  </si>
  <si>
    <t>Plan II roku studiów stacjonarnych pierwszego stopnia, kierunek Pielęgniarstwo, rok akademicki 2022/2023</t>
  </si>
  <si>
    <t>Plan III roku studiów stacjonarnych pierwszego stopnia, kierunek Pielęgniarstwo, rok akademicki 2023/2024</t>
  </si>
  <si>
    <t>Zakład Pielęgniarstwa Geriatrycznego                                                                                                                                           
Dr n. med. Katarzyna Broczek</t>
  </si>
  <si>
    <t>Katedra i Klinika Chorób Wewnętrznych, Nadciśnienia Tętniczego i Angiologii                                                                      
Dr hab. Jacek Lewandowski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</si>
</sst>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zł&quot;_-;\-* #,##0\ &quot;zł&quot;_-;_-* &quot;-&quot;\ &quot;zł&quot;_-;_-@_-"/>
  </numFmts>
  <fonts count="22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0"/>
      <color indexed="8"/>
      <name val="Arial Narrow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6"/>
      <name val="Arial"/>
      <family val="2"/>
      <charset val="238"/>
    </font>
    <font>
      <b/>
      <sz val="10"/>
      <color indexed="62"/>
      <name val="Arial"/>
      <family val="2"/>
      <charset val="238"/>
    </font>
    <font>
      <sz val="9"/>
      <color indexed="62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22"/>
      <name val="Arial Narrow"/>
      <family val="2"/>
      <charset val="238"/>
    </font>
    <font>
      <b/>
      <sz val="7"/>
      <name val="Arial"/>
      <family val="2"/>
      <charset val="238"/>
    </font>
    <font>
      <b/>
      <sz val="16"/>
      <name val="Arial"/>
      <family val="2"/>
      <charset val="238"/>
    </font>
    <font>
      <sz val="12"/>
      <name val="TimesNewRoman"/>
    </font>
    <font>
      <b/>
      <sz val="12"/>
      <color indexed="8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203">
    <xf numFmtId="0" fontId="0" fillId="0" borderId="0" xfId="0"/>
    <xf numFmtId="0" fontId="3" fillId="0" borderId="0" xfId="0" applyFont="1" applyAlignment="1">
      <alignment wrapText="1"/>
    </xf>
    <xf numFmtId="0" fontId="14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wrapText="1"/>
    </xf>
    <xf numFmtId="0" fontId="15" fillId="4" borderId="0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8" fillId="0" borderId="3" xfId="2" applyFont="1" applyBorder="1" applyAlignment="1">
      <alignment horizontal="center" vertical="center" wrapText="1"/>
    </xf>
    <xf numFmtId="0" fontId="6" fillId="4" borderId="3" xfId="2" applyFont="1" applyFill="1" applyBorder="1" applyAlignment="1">
      <alignment horizontal="left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center" vertical="center" wrapText="1"/>
    </xf>
    <xf numFmtId="3" fontId="12" fillId="4" borderId="3" xfId="2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0" fontId="10" fillId="5" borderId="3" xfId="2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3" xfId="2" applyFont="1" applyFill="1" applyBorder="1" applyAlignment="1">
      <alignment vertical="center" wrapText="1"/>
    </xf>
    <xf numFmtId="0" fontId="2" fillId="4" borderId="3" xfId="2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3" xfId="2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 wrapText="1"/>
    </xf>
    <xf numFmtId="49" fontId="10" fillId="4" borderId="3" xfId="0" applyNumberFormat="1" applyFont="1" applyFill="1" applyBorder="1" applyAlignment="1">
      <alignment horizontal="center" vertical="center" wrapText="1"/>
    </xf>
    <xf numFmtId="42" fontId="10" fillId="4" borderId="3" xfId="0" applyNumberFormat="1" applyFont="1" applyFill="1" applyBorder="1" applyAlignment="1">
      <alignment horizontal="center" vertical="center" wrapText="1"/>
    </xf>
    <xf numFmtId="42" fontId="5" fillId="4" borderId="3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/>
    </xf>
    <xf numFmtId="0" fontId="10" fillId="7" borderId="3" xfId="0" applyFont="1" applyFill="1" applyBorder="1" applyAlignment="1">
      <alignment horizontal="center" vertical="center" wrapText="1"/>
    </xf>
    <xf numFmtId="49" fontId="10" fillId="7" borderId="3" xfId="0" applyNumberFormat="1" applyFont="1" applyFill="1" applyBorder="1" applyAlignment="1">
      <alignment horizontal="center" vertical="center" wrapText="1"/>
    </xf>
    <xf numFmtId="0" fontId="10" fillId="7" borderId="3" xfId="2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49" fontId="10" fillId="8" borderId="3" xfId="0" applyNumberFormat="1" applyFont="1" applyFill="1" applyBorder="1" applyAlignment="1">
      <alignment horizontal="center" vertical="center" wrapText="1"/>
    </xf>
    <xf numFmtId="0" fontId="10" fillId="8" borderId="3" xfId="2" applyFont="1" applyFill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9" xfId="2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3" xfId="2" applyFont="1" applyFill="1" applyBorder="1" applyAlignment="1">
      <alignment horizontal="center" vertical="center" wrapText="1"/>
    </xf>
    <xf numFmtId="3" fontId="6" fillId="4" borderId="3" xfId="2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" fillId="4" borderId="9" xfId="2" applyFont="1" applyFill="1" applyBorder="1" applyAlignment="1">
      <alignment horizontal="center" vertical="center" wrapText="1"/>
    </xf>
    <xf numFmtId="0" fontId="2" fillId="4" borderId="6" xfId="2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20" fillId="0" borderId="0" xfId="0" applyFont="1"/>
    <xf numFmtId="49" fontId="3" fillId="0" borderId="0" xfId="0" applyNumberFormat="1" applyFont="1" applyBorder="1" applyAlignment="1">
      <alignment wrapText="1"/>
    </xf>
    <xf numFmtId="0" fontId="10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10" fillId="4" borderId="3" xfId="2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8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12" fillId="0" borderId="3" xfId="2" applyFont="1" applyBorder="1" applyAlignment="1">
      <alignment vertical="center" wrapText="1"/>
    </xf>
    <xf numFmtId="0" fontId="10" fillId="0" borderId="3" xfId="2" applyFont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3" fontId="10" fillId="4" borderId="3" xfId="2" applyNumberFormat="1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10" fillId="4" borderId="6" xfId="0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6" fillId="0" borderId="3" xfId="2" applyFont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10" fillId="4" borderId="3" xfId="2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3" fontId="6" fillId="4" borderId="3" xfId="2" applyNumberFormat="1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 wrapText="1"/>
    </xf>
    <xf numFmtId="0" fontId="10" fillId="4" borderId="3" xfId="0" applyFont="1" applyFill="1" applyBorder="1"/>
    <xf numFmtId="0" fontId="10" fillId="4" borderId="3" xfId="2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3" xfId="0" applyFont="1" applyFill="1" applyBorder="1"/>
    <xf numFmtId="0" fontId="6" fillId="4" borderId="12" xfId="2" applyFont="1" applyFill="1" applyBorder="1" applyAlignment="1">
      <alignment horizontal="center" vertical="center" wrapText="1"/>
    </xf>
    <xf numFmtId="0" fontId="6" fillId="4" borderId="17" xfId="2" applyFont="1" applyFill="1" applyBorder="1" applyAlignment="1">
      <alignment horizontal="center" vertical="center" wrapText="1"/>
    </xf>
    <xf numFmtId="0" fontId="6" fillId="4" borderId="11" xfId="2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vertical="center" wrapText="1"/>
    </xf>
    <xf numFmtId="0" fontId="7" fillId="7" borderId="3" xfId="2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7" fillId="5" borderId="3" xfId="2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17" fillId="3" borderId="3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6" borderId="3" xfId="2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10" fillId="4" borderId="6" xfId="2" applyFont="1" applyFill="1" applyBorder="1" applyAlignment="1">
      <alignment horizontal="center" vertical="center" wrapText="1"/>
    </xf>
    <xf numFmtId="0" fontId="10" fillId="4" borderId="9" xfId="2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10" fillId="4" borderId="6" xfId="2" applyFont="1" applyFill="1" applyBorder="1" applyAlignment="1">
      <alignment horizontal="left" vertical="center" wrapText="1"/>
    </xf>
    <xf numFmtId="0" fontId="10" fillId="4" borderId="9" xfId="2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_Arkusz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8"/>
  <sheetViews>
    <sheetView tabSelected="1" topLeftCell="A112" zoomScale="90" zoomScaleNormal="90" workbookViewId="0">
      <selection activeCell="J21" sqref="J21"/>
    </sheetView>
  </sheetViews>
  <sheetFormatPr defaultColWidth="11.42578125" defaultRowHeight="15.75"/>
  <cols>
    <col min="1" max="1" width="51.42578125" style="10" customWidth="1"/>
    <col min="2" max="9" width="7.7109375" style="10" customWidth="1"/>
    <col min="10" max="10" width="41.42578125" style="10" customWidth="1"/>
    <col min="11" max="11" width="8.140625" style="10" customWidth="1"/>
    <col min="12" max="12" width="33.140625" style="10" hidden="1" customWidth="1"/>
    <col min="13" max="13" width="13.28515625" style="10" hidden="1" customWidth="1"/>
    <col min="14" max="14" width="21.28515625" style="11" customWidth="1"/>
    <col min="15" max="15" width="21.140625" style="11" hidden="1" customWidth="1"/>
    <col min="16" max="16" width="18" style="11" customWidth="1"/>
    <col min="17" max="17" width="11.140625" style="10" customWidth="1"/>
    <col min="18" max="18" width="11.140625" style="119" customWidth="1"/>
    <col min="19" max="19" width="10.140625" style="10" customWidth="1"/>
    <col min="20" max="20" width="11.42578125" style="1"/>
    <col min="21" max="21" width="83.140625" style="1" customWidth="1"/>
    <col min="22" max="22" width="111.85546875" style="1" customWidth="1"/>
    <col min="23" max="16384" width="11.42578125" style="1"/>
  </cols>
  <sheetData>
    <row r="1" spans="1:19" ht="45" customHeight="1">
      <c r="A1" s="174" t="s">
        <v>390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1:19" ht="21.75" customHeight="1">
      <c r="A2" s="25" t="s">
        <v>3</v>
      </c>
      <c r="B2" s="148" t="s">
        <v>4</v>
      </c>
      <c r="C2" s="148" t="s">
        <v>5</v>
      </c>
      <c r="D2" s="148"/>
      <c r="E2" s="148"/>
      <c r="F2" s="148"/>
      <c r="G2" s="148"/>
      <c r="H2" s="148"/>
      <c r="I2" s="148"/>
      <c r="J2" s="148" t="s">
        <v>6</v>
      </c>
      <c r="K2" s="175"/>
      <c r="L2" s="149" t="s">
        <v>149</v>
      </c>
      <c r="M2" s="149" t="s">
        <v>150</v>
      </c>
      <c r="N2" s="149" t="s">
        <v>163</v>
      </c>
      <c r="O2" s="149" t="s">
        <v>304</v>
      </c>
      <c r="P2" s="149" t="s">
        <v>162</v>
      </c>
      <c r="Q2" s="148" t="s">
        <v>7</v>
      </c>
      <c r="R2" s="176" t="s">
        <v>15</v>
      </c>
      <c r="S2" s="177"/>
    </row>
    <row r="3" spans="1:19" ht="37.5" customHeight="1">
      <c r="A3" s="25" t="s">
        <v>33</v>
      </c>
      <c r="B3" s="148"/>
      <c r="C3" s="27" t="s">
        <v>13</v>
      </c>
      <c r="D3" s="27" t="s">
        <v>0</v>
      </c>
      <c r="E3" s="27" t="s">
        <v>1</v>
      </c>
      <c r="F3" s="27" t="s">
        <v>2</v>
      </c>
      <c r="G3" s="27" t="s">
        <v>11</v>
      </c>
      <c r="H3" s="27" t="s">
        <v>225</v>
      </c>
      <c r="I3" s="27" t="s">
        <v>226</v>
      </c>
      <c r="J3" s="148"/>
      <c r="K3" s="175"/>
      <c r="L3" s="149"/>
      <c r="M3" s="149"/>
      <c r="N3" s="149"/>
      <c r="O3" s="149"/>
      <c r="P3" s="149"/>
      <c r="Q3" s="148"/>
      <c r="R3" s="178"/>
      <c r="S3" s="179"/>
    </row>
    <row r="4" spans="1:19" s="16" customFormat="1" ht="26.25" customHeight="1">
      <c r="A4" s="137" t="s">
        <v>153</v>
      </c>
      <c r="B4" s="73">
        <v>60</v>
      </c>
      <c r="C4" s="73" t="s">
        <v>12</v>
      </c>
      <c r="D4" s="73" t="s">
        <v>12</v>
      </c>
      <c r="E4" s="73" t="s">
        <v>12</v>
      </c>
      <c r="F4" s="73">
        <v>60</v>
      </c>
      <c r="G4" s="73" t="s">
        <v>12</v>
      </c>
      <c r="H4" s="73" t="s">
        <v>12</v>
      </c>
      <c r="I4" s="73" t="s">
        <v>12</v>
      </c>
      <c r="J4" s="28" t="s">
        <v>17</v>
      </c>
      <c r="K4" s="73" t="s">
        <v>20</v>
      </c>
      <c r="L4" s="28" t="s">
        <v>243</v>
      </c>
      <c r="M4" s="73" t="s">
        <v>104</v>
      </c>
      <c r="N4" s="68" t="s">
        <v>164</v>
      </c>
      <c r="O4" s="68" t="s">
        <v>12</v>
      </c>
      <c r="P4" s="45" t="s">
        <v>349</v>
      </c>
      <c r="Q4" s="70" t="s">
        <v>9</v>
      </c>
      <c r="R4" s="111"/>
      <c r="S4" s="72" t="s">
        <v>12</v>
      </c>
    </row>
    <row r="5" spans="1:19" s="16" customFormat="1" ht="27.75" customHeight="1">
      <c r="A5" s="137" t="s">
        <v>34</v>
      </c>
      <c r="B5" s="73">
        <f>SUM(C5:G5)</f>
        <v>2</v>
      </c>
      <c r="C5" s="73">
        <v>2</v>
      </c>
      <c r="D5" s="73" t="s">
        <v>12</v>
      </c>
      <c r="E5" s="73" t="s">
        <v>12</v>
      </c>
      <c r="F5" s="73" t="s">
        <v>12</v>
      </c>
      <c r="G5" s="73" t="s">
        <v>12</v>
      </c>
      <c r="H5" s="73" t="s">
        <v>12</v>
      </c>
      <c r="I5" s="73" t="s">
        <v>12</v>
      </c>
      <c r="J5" s="28" t="s">
        <v>214</v>
      </c>
      <c r="K5" s="73" t="s">
        <v>244</v>
      </c>
      <c r="L5" s="28" t="s">
        <v>105</v>
      </c>
      <c r="M5" s="73" t="s">
        <v>106</v>
      </c>
      <c r="N5" s="68" t="s">
        <v>165</v>
      </c>
      <c r="O5" s="68" t="s">
        <v>12</v>
      </c>
      <c r="P5" s="30" t="s">
        <v>12</v>
      </c>
      <c r="Q5" s="70" t="s">
        <v>9</v>
      </c>
      <c r="R5" s="111"/>
      <c r="S5" s="72" t="s">
        <v>12</v>
      </c>
    </row>
    <row r="6" spans="1:19" s="16" customFormat="1" ht="39.75" customHeight="1">
      <c r="A6" s="156" t="s">
        <v>154</v>
      </c>
      <c r="B6" s="154">
        <f>SUM(C6:G7)</f>
        <v>4</v>
      </c>
      <c r="C6" s="154" t="s">
        <v>12</v>
      </c>
      <c r="D6" s="145">
        <v>2</v>
      </c>
      <c r="E6" s="145" t="s">
        <v>12</v>
      </c>
      <c r="F6" s="73" t="s">
        <v>12</v>
      </c>
      <c r="G6" s="73" t="s">
        <v>12</v>
      </c>
      <c r="H6" s="73" t="s">
        <v>12</v>
      </c>
      <c r="I6" s="73" t="s">
        <v>12</v>
      </c>
      <c r="J6" s="33" t="s">
        <v>211</v>
      </c>
      <c r="K6" s="73" t="s">
        <v>197</v>
      </c>
      <c r="L6" s="69" t="s">
        <v>108</v>
      </c>
      <c r="M6" s="72" t="s">
        <v>109</v>
      </c>
      <c r="N6" s="164" t="s">
        <v>212</v>
      </c>
      <c r="O6" s="164" t="s">
        <v>12</v>
      </c>
      <c r="P6" s="164" t="s">
        <v>188</v>
      </c>
      <c r="Q6" s="70" t="s">
        <v>9</v>
      </c>
      <c r="R6" s="111"/>
      <c r="S6" s="152">
        <v>1</v>
      </c>
    </row>
    <row r="7" spans="1:19" s="16" customFormat="1" ht="33" customHeight="1">
      <c r="A7" s="156"/>
      <c r="B7" s="154"/>
      <c r="C7" s="154"/>
      <c r="D7" s="145">
        <v>2</v>
      </c>
      <c r="E7" s="145" t="s">
        <v>12</v>
      </c>
      <c r="F7" s="73" t="s">
        <v>12</v>
      </c>
      <c r="G7" s="73" t="s">
        <v>12</v>
      </c>
      <c r="H7" s="73" t="s">
        <v>12</v>
      </c>
      <c r="I7" s="73" t="s">
        <v>12</v>
      </c>
      <c r="J7" s="28" t="s">
        <v>213</v>
      </c>
      <c r="K7" s="73" t="s">
        <v>21</v>
      </c>
      <c r="L7" s="69" t="s">
        <v>110</v>
      </c>
      <c r="M7" s="72" t="s">
        <v>111</v>
      </c>
      <c r="N7" s="164"/>
      <c r="O7" s="164"/>
      <c r="P7" s="164"/>
      <c r="Q7" s="70" t="s">
        <v>9</v>
      </c>
      <c r="R7" s="111"/>
      <c r="S7" s="152"/>
    </row>
    <row r="8" spans="1:19" ht="27" customHeight="1">
      <c r="A8" s="174" t="s">
        <v>382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</row>
    <row r="9" spans="1:19" s="16" customFormat="1" ht="30" customHeight="1">
      <c r="A9" s="129" t="s">
        <v>220</v>
      </c>
      <c r="B9" s="73">
        <v>75</v>
      </c>
      <c r="C9" s="73">
        <v>15</v>
      </c>
      <c r="D9" s="145">
        <v>30</v>
      </c>
      <c r="E9" s="145" t="s">
        <v>12</v>
      </c>
      <c r="F9" s="145">
        <v>30</v>
      </c>
      <c r="G9" s="73" t="s">
        <v>12</v>
      </c>
      <c r="H9" s="73" t="s">
        <v>12</v>
      </c>
      <c r="I9" s="73" t="s">
        <v>12</v>
      </c>
      <c r="J9" s="28" t="s">
        <v>18</v>
      </c>
      <c r="K9" s="73" t="s">
        <v>22</v>
      </c>
      <c r="L9" s="28" t="s">
        <v>112</v>
      </c>
      <c r="M9" s="73" t="s">
        <v>113</v>
      </c>
      <c r="N9" s="68" t="s">
        <v>166</v>
      </c>
      <c r="O9" s="68" t="s">
        <v>269</v>
      </c>
      <c r="P9" s="45" t="s">
        <v>350</v>
      </c>
      <c r="Q9" s="36" t="s">
        <v>333</v>
      </c>
      <c r="R9" s="114"/>
      <c r="S9" s="136">
        <v>3</v>
      </c>
    </row>
    <row r="10" spans="1:19" s="16" customFormat="1" ht="38.25" customHeight="1">
      <c r="A10" s="137" t="s">
        <v>231</v>
      </c>
      <c r="B10" s="73">
        <v>90</v>
      </c>
      <c r="C10" s="73">
        <v>15</v>
      </c>
      <c r="D10" s="145">
        <v>45</v>
      </c>
      <c r="E10" s="145">
        <v>20</v>
      </c>
      <c r="F10" s="145">
        <v>10</v>
      </c>
      <c r="G10" s="73" t="s">
        <v>12</v>
      </c>
      <c r="H10" s="73" t="s">
        <v>12</v>
      </c>
      <c r="I10" s="73" t="s">
        <v>12</v>
      </c>
      <c r="J10" s="28" t="s">
        <v>19</v>
      </c>
      <c r="K10" s="73" t="s">
        <v>23</v>
      </c>
      <c r="L10" s="28" t="s">
        <v>112</v>
      </c>
      <c r="M10" s="73" t="s">
        <v>114</v>
      </c>
      <c r="N10" s="68" t="s">
        <v>167</v>
      </c>
      <c r="O10" s="68" t="s">
        <v>272</v>
      </c>
      <c r="P10" s="45" t="s">
        <v>186</v>
      </c>
      <c r="Q10" s="71" t="s">
        <v>334</v>
      </c>
      <c r="R10" s="114"/>
      <c r="S10" s="136">
        <v>4</v>
      </c>
    </row>
    <row r="11" spans="1:19" s="16" customFormat="1" ht="30.75" customHeight="1">
      <c r="A11" s="137" t="s">
        <v>36</v>
      </c>
      <c r="B11" s="73">
        <f>SUM(C11:G11)</f>
        <v>30</v>
      </c>
      <c r="C11" s="73">
        <v>10</v>
      </c>
      <c r="D11" s="145">
        <v>17</v>
      </c>
      <c r="E11" s="145">
        <v>3</v>
      </c>
      <c r="F11" s="145" t="s">
        <v>12</v>
      </c>
      <c r="G11" s="73" t="s">
        <v>12</v>
      </c>
      <c r="H11" s="73" t="s">
        <v>12</v>
      </c>
      <c r="I11" s="73" t="s">
        <v>12</v>
      </c>
      <c r="J11" s="28" t="s">
        <v>305</v>
      </c>
      <c r="K11" s="73" t="s">
        <v>24</v>
      </c>
      <c r="L11" s="69" t="s">
        <v>206</v>
      </c>
      <c r="M11" s="72" t="s">
        <v>207</v>
      </c>
      <c r="N11" s="68" t="s">
        <v>168</v>
      </c>
      <c r="O11" s="68" t="s">
        <v>273</v>
      </c>
      <c r="P11" s="45" t="s">
        <v>351</v>
      </c>
      <c r="Q11" s="70" t="s">
        <v>9</v>
      </c>
      <c r="R11" s="111"/>
      <c r="S11" s="136">
        <v>1</v>
      </c>
    </row>
    <row r="12" spans="1:19" s="16" customFormat="1" ht="30" customHeight="1">
      <c r="A12" s="137" t="s">
        <v>37</v>
      </c>
      <c r="B12" s="73">
        <f>SUM(C12:G12)</f>
        <v>50</v>
      </c>
      <c r="C12" s="73">
        <v>10</v>
      </c>
      <c r="D12" s="145">
        <v>20</v>
      </c>
      <c r="E12" s="145" t="s">
        <v>12</v>
      </c>
      <c r="F12" s="145">
        <v>20</v>
      </c>
      <c r="G12" s="73" t="s">
        <v>12</v>
      </c>
      <c r="H12" s="73" t="s">
        <v>12</v>
      </c>
      <c r="I12" s="73" t="s">
        <v>12</v>
      </c>
      <c r="J12" s="28" t="s">
        <v>115</v>
      </c>
      <c r="K12" s="73" t="s">
        <v>25</v>
      </c>
      <c r="L12" s="28" t="s">
        <v>324</v>
      </c>
      <c r="M12" s="73" t="s">
        <v>325</v>
      </c>
      <c r="N12" s="68" t="s">
        <v>169</v>
      </c>
      <c r="O12" s="68" t="s">
        <v>268</v>
      </c>
      <c r="P12" s="45" t="s">
        <v>352</v>
      </c>
      <c r="Q12" s="71" t="s">
        <v>8</v>
      </c>
      <c r="R12" s="114"/>
      <c r="S12" s="136">
        <v>2</v>
      </c>
    </row>
    <row r="13" spans="1:19" s="16" customFormat="1" ht="30" customHeight="1">
      <c r="A13" s="137" t="s">
        <v>38</v>
      </c>
      <c r="B13" s="73">
        <f>SUM(C13:G13)</f>
        <v>30</v>
      </c>
      <c r="C13" s="73">
        <v>10</v>
      </c>
      <c r="D13" s="143">
        <v>10</v>
      </c>
      <c r="E13" s="73" t="s">
        <v>12</v>
      </c>
      <c r="F13" s="73">
        <v>10</v>
      </c>
      <c r="G13" s="73" t="s">
        <v>12</v>
      </c>
      <c r="H13" s="73" t="s">
        <v>12</v>
      </c>
      <c r="I13" s="73" t="s">
        <v>12</v>
      </c>
      <c r="J13" s="28" t="s">
        <v>115</v>
      </c>
      <c r="K13" s="73" t="s">
        <v>25</v>
      </c>
      <c r="L13" s="28" t="s">
        <v>324</v>
      </c>
      <c r="M13" s="73" t="s">
        <v>325</v>
      </c>
      <c r="N13" s="68" t="s">
        <v>169</v>
      </c>
      <c r="O13" s="68" t="s">
        <v>274</v>
      </c>
      <c r="P13" s="45" t="s">
        <v>353</v>
      </c>
      <c r="Q13" s="71" t="s">
        <v>8</v>
      </c>
      <c r="R13" s="114"/>
      <c r="S13" s="136">
        <v>1</v>
      </c>
    </row>
    <row r="14" spans="1:19" s="16" customFormat="1" ht="28.5" customHeight="1">
      <c r="A14" s="137" t="s">
        <v>43</v>
      </c>
      <c r="B14" s="73">
        <f>SUM(C14:G14)</f>
        <v>50</v>
      </c>
      <c r="C14" s="73">
        <v>15</v>
      </c>
      <c r="D14" s="143">
        <v>25</v>
      </c>
      <c r="E14" s="73">
        <v>10</v>
      </c>
      <c r="F14" s="73" t="s">
        <v>12</v>
      </c>
      <c r="G14" s="73" t="s">
        <v>12</v>
      </c>
      <c r="H14" s="73" t="s">
        <v>12</v>
      </c>
      <c r="I14" s="73" t="s">
        <v>12</v>
      </c>
      <c r="J14" s="28" t="s">
        <v>115</v>
      </c>
      <c r="K14" s="73" t="s">
        <v>25</v>
      </c>
      <c r="L14" s="28" t="s">
        <v>324</v>
      </c>
      <c r="M14" s="73" t="s">
        <v>325</v>
      </c>
      <c r="N14" s="68" t="s">
        <v>169</v>
      </c>
      <c r="O14" s="68" t="s">
        <v>271</v>
      </c>
      <c r="P14" s="45" t="s">
        <v>354</v>
      </c>
      <c r="Q14" s="71" t="s">
        <v>9</v>
      </c>
      <c r="R14" s="114"/>
      <c r="S14" s="136">
        <v>2</v>
      </c>
    </row>
    <row r="15" spans="1:19" s="16" customFormat="1" ht="30" customHeight="1">
      <c r="A15" s="156" t="s">
        <v>39</v>
      </c>
      <c r="B15" s="154">
        <f>SUM(C15:G16)</f>
        <v>75</v>
      </c>
      <c r="C15" s="154">
        <v>15</v>
      </c>
      <c r="D15" s="143">
        <v>40</v>
      </c>
      <c r="E15" s="73">
        <v>16</v>
      </c>
      <c r="F15" s="73" t="s">
        <v>12</v>
      </c>
      <c r="G15" s="73" t="s">
        <v>12</v>
      </c>
      <c r="H15" s="73" t="s">
        <v>12</v>
      </c>
      <c r="I15" s="73" t="s">
        <v>12</v>
      </c>
      <c r="J15" s="28" t="s">
        <v>306</v>
      </c>
      <c r="K15" s="73" t="s">
        <v>28</v>
      </c>
      <c r="L15" s="28" t="s">
        <v>119</v>
      </c>
      <c r="M15" s="73" t="s">
        <v>328</v>
      </c>
      <c r="N15" s="147" t="s">
        <v>313</v>
      </c>
      <c r="O15" s="147" t="s">
        <v>270</v>
      </c>
      <c r="P15" s="191" t="s">
        <v>355</v>
      </c>
      <c r="Q15" s="151" t="s">
        <v>9</v>
      </c>
      <c r="R15" s="111"/>
      <c r="S15" s="152">
        <v>3</v>
      </c>
    </row>
    <row r="16" spans="1:19" s="16" customFormat="1" ht="30" customHeight="1">
      <c r="A16" s="157"/>
      <c r="B16" s="155"/>
      <c r="C16" s="154"/>
      <c r="D16" s="143" t="s">
        <v>12</v>
      </c>
      <c r="E16" s="73">
        <v>4</v>
      </c>
      <c r="F16" s="73" t="s">
        <v>12</v>
      </c>
      <c r="G16" s="73" t="s">
        <v>12</v>
      </c>
      <c r="H16" s="73" t="s">
        <v>12</v>
      </c>
      <c r="I16" s="73" t="s">
        <v>12</v>
      </c>
      <c r="J16" s="28" t="s">
        <v>44</v>
      </c>
      <c r="K16" s="73" t="s">
        <v>29</v>
      </c>
      <c r="L16" s="28" t="s">
        <v>326</v>
      </c>
      <c r="M16" s="73" t="s">
        <v>327</v>
      </c>
      <c r="N16" s="147"/>
      <c r="O16" s="147"/>
      <c r="P16" s="191"/>
      <c r="Q16" s="153"/>
      <c r="R16" s="110"/>
      <c r="S16" s="152"/>
    </row>
    <row r="17" spans="1:19" s="16" customFormat="1" ht="30" customHeight="1">
      <c r="A17" s="138" t="s">
        <v>151</v>
      </c>
      <c r="B17" s="37">
        <v>35</v>
      </c>
      <c r="C17" s="73">
        <v>15</v>
      </c>
      <c r="D17" s="143">
        <v>15</v>
      </c>
      <c r="E17" s="73">
        <v>5</v>
      </c>
      <c r="F17" s="73" t="s">
        <v>12</v>
      </c>
      <c r="G17" s="73" t="s">
        <v>12</v>
      </c>
      <c r="H17" s="73" t="s">
        <v>12</v>
      </c>
      <c r="I17" s="73" t="s">
        <v>12</v>
      </c>
      <c r="J17" s="28" t="s">
        <v>152</v>
      </c>
      <c r="K17" s="73" t="s">
        <v>76</v>
      </c>
      <c r="L17" s="28" t="s">
        <v>112</v>
      </c>
      <c r="M17" s="73" t="s">
        <v>139</v>
      </c>
      <c r="N17" s="68" t="s">
        <v>170</v>
      </c>
      <c r="O17" s="68" t="s">
        <v>275</v>
      </c>
      <c r="P17" s="45" t="s">
        <v>356</v>
      </c>
      <c r="Q17" s="70" t="s">
        <v>9</v>
      </c>
      <c r="R17" s="111"/>
      <c r="S17" s="136">
        <v>2</v>
      </c>
    </row>
    <row r="18" spans="1:19" ht="27" customHeight="1">
      <c r="A18" s="188" t="s">
        <v>383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</row>
    <row r="19" spans="1:19" s="16" customFormat="1" ht="30" customHeight="1">
      <c r="A19" s="137" t="s">
        <v>155</v>
      </c>
      <c r="B19" s="76">
        <v>60</v>
      </c>
      <c r="C19" s="92" t="s">
        <v>12</v>
      </c>
      <c r="D19" s="145" t="s">
        <v>12</v>
      </c>
      <c r="E19" s="145" t="s">
        <v>12</v>
      </c>
      <c r="F19" s="145">
        <v>60</v>
      </c>
      <c r="G19" s="145" t="s">
        <v>12</v>
      </c>
      <c r="H19" s="76" t="s">
        <v>12</v>
      </c>
      <c r="I19" s="76" t="s">
        <v>12</v>
      </c>
      <c r="J19" s="28" t="s">
        <v>116</v>
      </c>
      <c r="K19" s="76" t="s">
        <v>198</v>
      </c>
      <c r="L19" s="28" t="s">
        <v>245</v>
      </c>
      <c r="M19" s="76" t="s">
        <v>117</v>
      </c>
      <c r="N19" s="68" t="s">
        <v>171</v>
      </c>
      <c r="O19" s="68" t="s">
        <v>280</v>
      </c>
      <c r="P19" s="45" t="s">
        <v>357</v>
      </c>
      <c r="Q19" s="70" t="s">
        <v>9</v>
      </c>
      <c r="R19" s="111"/>
      <c r="S19" s="136">
        <v>2</v>
      </c>
    </row>
    <row r="20" spans="1:19" s="16" customFormat="1" ht="30" customHeight="1">
      <c r="A20" s="156" t="s">
        <v>40</v>
      </c>
      <c r="B20" s="154">
        <v>65</v>
      </c>
      <c r="C20" s="158">
        <v>20</v>
      </c>
      <c r="D20" s="145">
        <v>5</v>
      </c>
      <c r="E20" s="145">
        <v>5</v>
      </c>
      <c r="F20" s="145" t="s">
        <v>12</v>
      </c>
      <c r="G20" s="145" t="s">
        <v>12</v>
      </c>
      <c r="H20" s="76" t="s">
        <v>12</v>
      </c>
      <c r="I20" s="76" t="s">
        <v>12</v>
      </c>
      <c r="J20" s="28" t="s">
        <v>246</v>
      </c>
      <c r="K20" s="76" t="s">
        <v>30</v>
      </c>
      <c r="L20" s="28" t="s">
        <v>324</v>
      </c>
      <c r="M20" s="76" t="s">
        <v>329</v>
      </c>
      <c r="N20" s="147" t="s">
        <v>314</v>
      </c>
      <c r="O20" s="147" t="s">
        <v>276</v>
      </c>
      <c r="P20" s="191" t="s">
        <v>358</v>
      </c>
      <c r="Q20" s="151" t="s">
        <v>9</v>
      </c>
      <c r="R20" s="111"/>
      <c r="S20" s="152">
        <v>3</v>
      </c>
    </row>
    <row r="21" spans="1:19" s="16" customFormat="1" ht="30" customHeight="1">
      <c r="A21" s="156"/>
      <c r="B21" s="154"/>
      <c r="C21" s="158"/>
      <c r="D21" s="145">
        <v>15</v>
      </c>
      <c r="E21" s="145">
        <v>5</v>
      </c>
      <c r="F21" s="145">
        <v>15</v>
      </c>
      <c r="G21" s="145" t="s">
        <v>12</v>
      </c>
      <c r="H21" s="76" t="s">
        <v>12</v>
      </c>
      <c r="I21" s="76" t="s">
        <v>12</v>
      </c>
      <c r="J21" s="28" t="s">
        <v>235</v>
      </c>
      <c r="K21" s="76" t="s">
        <v>234</v>
      </c>
      <c r="L21" s="69" t="s">
        <v>124</v>
      </c>
      <c r="M21" s="76" t="s">
        <v>236</v>
      </c>
      <c r="N21" s="147"/>
      <c r="O21" s="147"/>
      <c r="P21" s="191"/>
      <c r="Q21" s="151"/>
      <c r="R21" s="111"/>
      <c r="S21" s="152"/>
    </row>
    <row r="22" spans="1:19" s="16" customFormat="1" ht="40.5" customHeight="1">
      <c r="A22" s="137" t="s">
        <v>156</v>
      </c>
      <c r="B22" s="76">
        <v>60</v>
      </c>
      <c r="C22" s="92">
        <v>20</v>
      </c>
      <c r="D22" s="145">
        <v>25</v>
      </c>
      <c r="E22" s="145">
        <v>15</v>
      </c>
      <c r="F22" s="145" t="s">
        <v>12</v>
      </c>
      <c r="G22" s="145" t="s">
        <v>12</v>
      </c>
      <c r="H22" s="76" t="s">
        <v>12</v>
      </c>
      <c r="I22" s="76" t="s">
        <v>12</v>
      </c>
      <c r="J22" s="28" t="s">
        <v>307</v>
      </c>
      <c r="K22" s="76" t="s">
        <v>32</v>
      </c>
      <c r="L22" s="28" t="s">
        <v>119</v>
      </c>
      <c r="M22" s="76" t="s">
        <v>120</v>
      </c>
      <c r="N22" s="68" t="s">
        <v>315</v>
      </c>
      <c r="O22" s="68" t="s">
        <v>278</v>
      </c>
      <c r="P22" s="68" t="s">
        <v>187</v>
      </c>
      <c r="Q22" s="70" t="s">
        <v>9</v>
      </c>
      <c r="R22" s="111"/>
      <c r="S22" s="136">
        <v>2</v>
      </c>
    </row>
    <row r="23" spans="1:19" s="16" customFormat="1" ht="39.75" customHeight="1">
      <c r="A23" s="137" t="s">
        <v>41</v>
      </c>
      <c r="B23" s="76">
        <v>55</v>
      </c>
      <c r="C23" s="92">
        <v>20</v>
      </c>
      <c r="D23" s="145">
        <v>25</v>
      </c>
      <c r="E23" s="145">
        <v>10</v>
      </c>
      <c r="F23" s="145" t="s">
        <v>12</v>
      </c>
      <c r="G23" s="145" t="s">
        <v>12</v>
      </c>
      <c r="H23" s="76" t="s">
        <v>12</v>
      </c>
      <c r="I23" s="76" t="s">
        <v>12</v>
      </c>
      <c r="J23" s="28" t="s">
        <v>307</v>
      </c>
      <c r="K23" s="76" t="s">
        <v>32</v>
      </c>
      <c r="L23" s="28" t="s">
        <v>119</v>
      </c>
      <c r="M23" s="76" t="s">
        <v>120</v>
      </c>
      <c r="N23" s="68" t="s">
        <v>315</v>
      </c>
      <c r="O23" s="68" t="s">
        <v>277</v>
      </c>
      <c r="P23" s="45" t="s">
        <v>338</v>
      </c>
      <c r="Q23" s="70" t="s">
        <v>9</v>
      </c>
      <c r="R23" s="111"/>
      <c r="S23" s="136">
        <v>2</v>
      </c>
    </row>
    <row r="24" spans="1:19" s="16" customFormat="1" ht="27" customHeight="1">
      <c r="A24" s="189" t="s">
        <v>384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</row>
    <row r="25" spans="1:19" s="16" customFormat="1" ht="39" customHeight="1">
      <c r="A25" s="137" t="s">
        <v>101</v>
      </c>
      <c r="B25" s="13">
        <v>355</v>
      </c>
      <c r="C25" s="13">
        <v>55</v>
      </c>
      <c r="D25" s="145">
        <v>60</v>
      </c>
      <c r="E25" s="145" t="s">
        <v>12</v>
      </c>
      <c r="F25" s="145" t="s">
        <v>12</v>
      </c>
      <c r="G25" s="145">
        <v>240</v>
      </c>
      <c r="H25" s="13" t="s">
        <v>12</v>
      </c>
      <c r="I25" s="13" t="s">
        <v>12</v>
      </c>
      <c r="J25" s="33" t="s">
        <v>45</v>
      </c>
      <c r="K25" s="13" t="s">
        <v>27</v>
      </c>
      <c r="L25" s="28" t="s">
        <v>119</v>
      </c>
      <c r="M25" s="13" t="s">
        <v>122</v>
      </c>
      <c r="N25" s="29" t="s">
        <v>173</v>
      </c>
      <c r="O25" s="29" t="s">
        <v>281</v>
      </c>
      <c r="P25" s="68" t="s">
        <v>200</v>
      </c>
      <c r="Q25" s="31" t="s">
        <v>10</v>
      </c>
      <c r="R25" s="136">
        <v>3</v>
      </c>
      <c r="S25" s="136">
        <v>10</v>
      </c>
    </row>
    <row r="26" spans="1:19" s="16" customFormat="1" ht="39.75" customHeight="1">
      <c r="A26" s="137" t="s">
        <v>256</v>
      </c>
      <c r="B26" s="76">
        <v>30</v>
      </c>
      <c r="C26" s="92">
        <v>15</v>
      </c>
      <c r="D26" s="145">
        <v>10</v>
      </c>
      <c r="E26" s="145">
        <v>5</v>
      </c>
      <c r="F26" s="145" t="s">
        <v>12</v>
      </c>
      <c r="G26" s="145" t="s">
        <v>12</v>
      </c>
      <c r="H26" s="76" t="s">
        <v>12</v>
      </c>
      <c r="I26" s="76" t="s">
        <v>12</v>
      </c>
      <c r="J26" s="28" t="s">
        <v>307</v>
      </c>
      <c r="K26" s="76" t="s">
        <v>32</v>
      </c>
      <c r="L26" s="28" t="s">
        <v>119</v>
      </c>
      <c r="M26" s="76" t="s">
        <v>120</v>
      </c>
      <c r="N26" s="68" t="s">
        <v>315</v>
      </c>
      <c r="O26" s="68" t="s">
        <v>282</v>
      </c>
      <c r="P26" s="45" t="s">
        <v>359</v>
      </c>
      <c r="Q26" s="70" t="s">
        <v>9</v>
      </c>
      <c r="R26" s="111"/>
      <c r="S26" s="136">
        <v>2</v>
      </c>
    </row>
    <row r="27" spans="1:19" ht="33.75" customHeight="1">
      <c r="A27" s="156" t="s">
        <v>335</v>
      </c>
      <c r="B27" s="154">
        <f>SUM(C27:G29)</f>
        <v>50</v>
      </c>
      <c r="C27" s="154">
        <v>20</v>
      </c>
      <c r="D27" s="145" t="s">
        <v>12</v>
      </c>
      <c r="E27" s="145" t="s">
        <v>12</v>
      </c>
      <c r="F27" s="145" t="s">
        <v>12</v>
      </c>
      <c r="G27" s="145">
        <v>20</v>
      </c>
      <c r="H27" s="13" t="s">
        <v>12</v>
      </c>
      <c r="I27" s="13" t="s">
        <v>12</v>
      </c>
      <c r="J27" s="33" t="s">
        <v>16</v>
      </c>
      <c r="K27" s="13" t="s">
        <v>26</v>
      </c>
      <c r="L27" s="34" t="s">
        <v>107</v>
      </c>
      <c r="M27" s="12" t="s">
        <v>121</v>
      </c>
      <c r="N27" s="147" t="s">
        <v>202</v>
      </c>
      <c r="O27" s="147" t="s">
        <v>286</v>
      </c>
      <c r="P27" s="191" t="s">
        <v>360</v>
      </c>
      <c r="Q27" s="151" t="s">
        <v>9</v>
      </c>
      <c r="R27" s="111"/>
      <c r="S27" s="152">
        <v>2</v>
      </c>
    </row>
    <row r="28" spans="1:19" s="16" customFormat="1" ht="33" customHeight="1">
      <c r="A28" s="156"/>
      <c r="B28" s="154"/>
      <c r="C28" s="154"/>
      <c r="D28" s="13" t="s">
        <v>12</v>
      </c>
      <c r="E28" s="13" t="s">
        <v>12</v>
      </c>
      <c r="F28" s="13" t="s">
        <v>12</v>
      </c>
      <c r="G28" s="13">
        <v>5</v>
      </c>
      <c r="H28" s="13" t="s">
        <v>12</v>
      </c>
      <c r="I28" s="13" t="s">
        <v>12</v>
      </c>
      <c r="J28" s="33" t="s">
        <v>46</v>
      </c>
      <c r="K28" s="13" t="s">
        <v>27</v>
      </c>
      <c r="L28" s="28" t="s">
        <v>119</v>
      </c>
      <c r="M28" s="13" t="s">
        <v>122</v>
      </c>
      <c r="N28" s="147"/>
      <c r="O28" s="147"/>
      <c r="P28" s="147"/>
      <c r="Q28" s="151"/>
      <c r="R28" s="111"/>
      <c r="S28" s="152"/>
    </row>
    <row r="29" spans="1:19" s="16" customFormat="1" ht="39" customHeight="1">
      <c r="A29" s="156"/>
      <c r="B29" s="154"/>
      <c r="C29" s="154"/>
      <c r="D29" s="13" t="s">
        <v>12</v>
      </c>
      <c r="E29" s="13" t="s">
        <v>12</v>
      </c>
      <c r="F29" s="13" t="s">
        <v>12</v>
      </c>
      <c r="G29" s="13">
        <v>5</v>
      </c>
      <c r="H29" s="13" t="s">
        <v>12</v>
      </c>
      <c r="I29" s="13" t="s">
        <v>12</v>
      </c>
      <c r="J29" s="28" t="s">
        <v>377</v>
      </c>
      <c r="K29" s="13" t="s">
        <v>66</v>
      </c>
      <c r="L29" s="28" t="s">
        <v>378</v>
      </c>
      <c r="M29" s="13"/>
      <c r="N29" s="147"/>
      <c r="O29" s="147"/>
      <c r="P29" s="147"/>
      <c r="Q29" s="151"/>
      <c r="R29" s="111"/>
      <c r="S29" s="152"/>
    </row>
    <row r="30" spans="1:19" s="16" customFormat="1" ht="27" customHeight="1">
      <c r="A30" s="188" t="s">
        <v>385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92"/>
      <c r="M30" s="192"/>
      <c r="N30" s="188"/>
      <c r="O30" s="188"/>
      <c r="P30" s="192"/>
      <c r="Q30" s="188"/>
      <c r="R30" s="188"/>
      <c r="S30" s="188"/>
    </row>
    <row r="31" spans="1:19" s="16" customFormat="1" ht="33" customHeight="1">
      <c r="A31" s="156" t="s">
        <v>221</v>
      </c>
      <c r="B31" s="158">
        <f>SUM(C31:G32)</f>
        <v>115</v>
      </c>
      <c r="C31" s="158">
        <v>25</v>
      </c>
      <c r="D31" s="92">
        <v>50</v>
      </c>
      <c r="E31" s="92"/>
      <c r="F31" s="92" t="s">
        <v>12</v>
      </c>
      <c r="G31" s="92" t="s">
        <v>12</v>
      </c>
      <c r="H31" s="92" t="s">
        <v>12</v>
      </c>
      <c r="I31" s="90" t="s">
        <v>12</v>
      </c>
      <c r="J31" s="89" t="s">
        <v>310</v>
      </c>
      <c r="K31" s="88" t="s">
        <v>232</v>
      </c>
      <c r="L31" s="89" t="s">
        <v>210</v>
      </c>
      <c r="M31" s="88" t="s">
        <v>233</v>
      </c>
      <c r="N31" s="147" t="s">
        <v>175</v>
      </c>
      <c r="O31" s="147" t="s">
        <v>322</v>
      </c>
      <c r="P31" s="147" t="s">
        <v>190</v>
      </c>
      <c r="Q31" s="150" t="s">
        <v>9</v>
      </c>
      <c r="R31" s="152">
        <v>2</v>
      </c>
      <c r="S31" s="152">
        <v>2</v>
      </c>
    </row>
    <row r="32" spans="1:19" s="5" customFormat="1" ht="33" customHeight="1">
      <c r="A32" s="156"/>
      <c r="B32" s="159"/>
      <c r="C32" s="158"/>
      <c r="D32" s="92" t="s">
        <v>12</v>
      </c>
      <c r="E32" s="92" t="s">
        <v>12</v>
      </c>
      <c r="F32" s="92" t="s">
        <v>12</v>
      </c>
      <c r="G32" s="92">
        <v>40</v>
      </c>
      <c r="H32" s="92" t="s">
        <v>12</v>
      </c>
      <c r="I32" s="90" t="s">
        <v>12</v>
      </c>
      <c r="J32" s="28" t="s">
        <v>306</v>
      </c>
      <c r="K32" s="88" t="s">
        <v>28</v>
      </c>
      <c r="L32" s="28" t="s">
        <v>119</v>
      </c>
      <c r="M32" s="90" t="s">
        <v>123</v>
      </c>
      <c r="N32" s="147"/>
      <c r="O32" s="147"/>
      <c r="P32" s="147"/>
      <c r="Q32" s="151"/>
      <c r="R32" s="152"/>
      <c r="S32" s="152"/>
    </row>
    <row r="33" spans="1:23" s="5" customFormat="1" ht="39" customHeight="1">
      <c r="A33" s="138" t="s">
        <v>332</v>
      </c>
      <c r="B33" s="94">
        <v>25</v>
      </c>
      <c r="C33" s="94">
        <v>5</v>
      </c>
      <c r="D33" s="94">
        <v>10</v>
      </c>
      <c r="E33" s="94" t="s">
        <v>12</v>
      </c>
      <c r="F33" s="94"/>
      <c r="G33" s="96">
        <v>10</v>
      </c>
      <c r="H33" s="94" t="s">
        <v>12</v>
      </c>
      <c r="I33" s="12" t="s">
        <v>12</v>
      </c>
      <c r="J33" s="34" t="s">
        <v>343</v>
      </c>
      <c r="K33" s="78" t="s">
        <v>93</v>
      </c>
      <c r="L33" s="28" t="s">
        <v>324</v>
      </c>
      <c r="M33" s="77" t="s">
        <v>362</v>
      </c>
      <c r="N33" s="139" t="s">
        <v>185</v>
      </c>
      <c r="O33" s="75" t="s">
        <v>294</v>
      </c>
      <c r="P33" s="50" t="s">
        <v>361</v>
      </c>
      <c r="Q33" s="74" t="s">
        <v>9</v>
      </c>
      <c r="R33" s="115"/>
      <c r="S33" s="136">
        <v>1</v>
      </c>
    </row>
    <row r="34" spans="1:23" s="5" customFormat="1" ht="27" customHeight="1">
      <c r="A34" s="188" t="s">
        <v>227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9"/>
      <c r="M34" s="189"/>
      <c r="N34" s="188"/>
      <c r="O34" s="188"/>
      <c r="P34" s="188"/>
      <c r="Q34" s="188"/>
      <c r="R34" s="188"/>
      <c r="S34" s="188"/>
    </row>
    <row r="35" spans="1:23" s="23" customFormat="1" ht="32.25" customHeight="1">
      <c r="A35" s="137" t="s">
        <v>221</v>
      </c>
      <c r="B35" s="126">
        <v>120</v>
      </c>
      <c r="C35" s="13" t="s">
        <v>12</v>
      </c>
      <c r="D35" s="13" t="s">
        <v>12</v>
      </c>
      <c r="E35" s="13" t="s">
        <v>12</v>
      </c>
      <c r="F35" s="13" t="s">
        <v>12</v>
      </c>
      <c r="G35" s="13" t="s">
        <v>12</v>
      </c>
      <c r="H35" s="13" t="s">
        <v>12</v>
      </c>
      <c r="I35" s="13">
        <v>120</v>
      </c>
      <c r="J35" s="151"/>
      <c r="K35" s="151"/>
      <c r="L35" s="151"/>
      <c r="M35" s="151"/>
      <c r="N35" s="151"/>
      <c r="O35" s="151"/>
      <c r="P35" s="151"/>
      <c r="Q35" s="31" t="s">
        <v>9</v>
      </c>
      <c r="R35" s="111"/>
      <c r="S35" s="136">
        <v>4</v>
      </c>
    </row>
    <row r="36" spans="1:23" ht="27" customHeight="1">
      <c r="A36" s="137" t="s">
        <v>222</v>
      </c>
      <c r="B36" s="126">
        <v>120</v>
      </c>
      <c r="C36" s="13" t="s">
        <v>12</v>
      </c>
      <c r="D36" s="13" t="s">
        <v>12</v>
      </c>
      <c r="E36" s="13" t="s">
        <v>12</v>
      </c>
      <c r="F36" s="13" t="s">
        <v>12</v>
      </c>
      <c r="G36" s="13" t="s">
        <v>12</v>
      </c>
      <c r="H36" s="13" t="s">
        <v>12</v>
      </c>
      <c r="I36" s="13">
        <v>120</v>
      </c>
      <c r="J36" s="151"/>
      <c r="K36" s="151"/>
      <c r="L36" s="151"/>
      <c r="M36" s="151"/>
      <c r="N36" s="151"/>
      <c r="O36" s="151"/>
      <c r="P36" s="151"/>
      <c r="Q36" s="31" t="s">
        <v>9</v>
      </c>
      <c r="R36" s="111"/>
      <c r="S36" s="136">
        <v>4</v>
      </c>
    </row>
    <row r="37" spans="1:23" s="16" customFormat="1" ht="34.5" customHeight="1">
      <c r="A37" s="40" t="s">
        <v>35</v>
      </c>
      <c r="B37" s="41">
        <f>SUM(B36,B35,B33,B31,B27,B26,B25,B23,B22,B20,B19,B17,B15,B14,B13,B12,B11,B10,B9,B6,B5,B4)</f>
        <v>1556</v>
      </c>
      <c r="C37" s="41">
        <f>SUM(C33,C31,C27,C26,C25,C23,C22,C20,C17,C15,C14,C13,C12,C11,C10,C9,C5)</f>
        <v>287</v>
      </c>
      <c r="D37" s="41">
        <f>SUM(D33,D31,D26,D25,D23,D22,D21,D20,D17,D15,D14,D13,D12,D11,D10,D9,D7,D6)</f>
        <v>406</v>
      </c>
      <c r="E37" s="41">
        <f>SUM(E26,E23,E22,E21,E20,E17,E16,E15,E14,E11,E10)</f>
        <v>98</v>
      </c>
      <c r="F37" s="41">
        <f>SUM(F21,F19,F13,F12,F10,F9,F4)</f>
        <v>205</v>
      </c>
      <c r="G37" s="41">
        <f>SUM(G33,G32,G29,G28,G27,G25)</f>
        <v>320</v>
      </c>
      <c r="H37" s="41" t="s">
        <v>12</v>
      </c>
      <c r="I37" s="41">
        <v>240</v>
      </c>
      <c r="J37" s="160"/>
      <c r="K37" s="161"/>
      <c r="L37" s="161"/>
      <c r="M37" s="161"/>
      <c r="N37" s="161"/>
      <c r="O37" s="161"/>
      <c r="P37" s="162"/>
      <c r="Q37" s="41" t="s">
        <v>230</v>
      </c>
      <c r="R37" s="41"/>
      <c r="S37" s="41">
        <v>58</v>
      </c>
    </row>
    <row r="38" spans="1:23" s="16" customFormat="1" ht="33" customHeight="1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</row>
    <row r="39" spans="1:23" ht="25.5" customHeight="1">
      <c r="A39" s="190" t="s">
        <v>391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</row>
    <row r="40" spans="1:23" ht="16.5" thickBot="1">
      <c r="A40" s="26" t="s">
        <v>3</v>
      </c>
      <c r="B40" s="148" t="s">
        <v>4</v>
      </c>
      <c r="C40" s="148" t="s">
        <v>5</v>
      </c>
      <c r="D40" s="148"/>
      <c r="E40" s="148"/>
      <c r="F40" s="148"/>
      <c r="G40" s="148"/>
      <c r="H40" s="148"/>
      <c r="I40" s="148"/>
      <c r="J40" s="149" t="s">
        <v>6</v>
      </c>
      <c r="K40" s="149"/>
      <c r="L40" s="149" t="s">
        <v>149</v>
      </c>
      <c r="M40" s="149" t="s">
        <v>150</v>
      </c>
      <c r="N40" s="149" t="s">
        <v>163</v>
      </c>
      <c r="O40" s="149" t="s">
        <v>304</v>
      </c>
      <c r="P40" s="149" t="s">
        <v>162</v>
      </c>
      <c r="Q40" s="149" t="s">
        <v>7</v>
      </c>
      <c r="R40" s="112"/>
      <c r="S40" s="149" t="s">
        <v>15</v>
      </c>
    </row>
    <row r="41" spans="1:23" s="3" customFormat="1" ht="45" customHeight="1" thickBot="1">
      <c r="A41" s="26" t="s">
        <v>47</v>
      </c>
      <c r="B41" s="148"/>
      <c r="C41" s="27" t="s">
        <v>13</v>
      </c>
      <c r="D41" s="27" t="s">
        <v>0</v>
      </c>
      <c r="E41" s="27" t="s">
        <v>1</v>
      </c>
      <c r="F41" s="27" t="s">
        <v>2</v>
      </c>
      <c r="G41" s="27" t="s">
        <v>11</v>
      </c>
      <c r="H41" s="27" t="s">
        <v>225</v>
      </c>
      <c r="I41" s="27" t="s">
        <v>226</v>
      </c>
      <c r="J41" s="149"/>
      <c r="K41" s="149"/>
      <c r="L41" s="149"/>
      <c r="M41" s="149"/>
      <c r="N41" s="149"/>
      <c r="O41" s="149"/>
      <c r="P41" s="149"/>
      <c r="Q41" s="149"/>
      <c r="R41" s="112"/>
      <c r="S41" s="149"/>
      <c r="T41" s="2"/>
      <c r="U41" s="2"/>
      <c r="V41" s="2"/>
      <c r="W41" s="2"/>
    </row>
    <row r="42" spans="1:23" s="4" customFormat="1" ht="33.75" customHeight="1">
      <c r="A42" s="66" t="s">
        <v>48</v>
      </c>
      <c r="B42" s="42" t="s">
        <v>12</v>
      </c>
      <c r="C42" s="42" t="s">
        <v>12</v>
      </c>
      <c r="D42" s="42" t="s">
        <v>12</v>
      </c>
      <c r="E42" s="42" t="s">
        <v>12</v>
      </c>
      <c r="F42" s="42" t="s">
        <v>12</v>
      </c>
      <c r="G42" s="42" t="s">
        <v>12</v>
      </c>
      <c r="H42" s="42" t="s">
        <v>228</v>
      </c>
      <c r="I42" s="42" t="s">
        <v>12</v>
      </c>
      <c r="J42" s="34" t="s">
        <v>49</v>
      </c>
      <c r="K42" s="12" t="s">
        <v>20</v>
      </c>
      <c r="L42" s="28" t="s">
        <v>243</v>
      </c>
      <c r="M42" s="13" t="s">
        <v>104</v>
      </c>
      <c r="N42" s="38" t="s">
        <v>164</v>
      </c>
      <c r="O42" s="38" t="s">
        <v>12</v>
      </c>
      <c r="P42" s="50" t="s">
        <v>349</v>
      </c>
      <c r="Q42" s="39" t="s">
        <v>9</v>
      </c>
      <c r="R42" s="110"/>
      <c r="S42" s="12" t="s">
        <v>12</v>
      </c>
    </row>
    <row r="43" spans="1:23" s="4" customFormat="1" ht="27" customHeight="1">
      <c r="A43" s="180" t="s">
        <v>382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</row>
    <row r="44" spans="1:23" s="17" customFormat="1" ht="45.95" customHeight="1">
      <c r="A44" s="66" t="s">
        <v>373</v>
      </c>
      <c r="B44" s="12">
        <f>SUM(C44:G44)</f>
        <v>65</v>
      </c>
      <c r="C44" s="12">
        <v>10</v>
      </c>
      <c r="D44" s="94">
        <v>25</v>
      </c>
      <c r="E44" s="35">
        <v>30</v>
      </c>
      <c r="F44" s="12" t="s">
        <v>12</v>
      </c>
      <c r="G44" s="12" t="s">
        <v>12</v>
      </c>
      <c r="H44" s="12" t="s">
        <v>12</v>
      </c>
      <c r="I44" s="12" t="s">
        <v>12</v>
      </c>
      <c r="J44" s="34" t="s">
        <v>344</v>
      </c>
      <c r="K44" s="12" t="s">
        <v>50</v>
      </c>
      <c r="L44" s="34" t="s">
        <v>208</v>
      </c>
      <c r="M44" s="12" t="s">
        <v>209</v>
      </c>
      <c r="N44" s="38" t="s">
        <v>174</v>
      </c>
      <c r="O44" s="38" t="s">
        <v>292</v>
      </c>
      <c r="P44" s="67" t="s">
        <v>189</v>
      </c>
      <c r="Q44" s="39" t="s">
        <v>237</v>
      </c>
      <c r="R44" s="110"/>
      <c r="S44" s="12">
        <v>2</v>
      </c>
    </row>
    <row r="45" spans="1:23" s="16" customFormat="1" ht="27" customHeight="1">
      <c r="A45" s="180" t="s">
        <v>383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</row>
    <row r="46" spans="1:23" s="16" customFormat="1" ht="42" customHeight="1">
      <c r="A46" s="66" t="s">
        <v>159</v>
      </c>
      <c r="B46" s="12">
        <f>SUM(C46:G46)</f>
        <v>60</v>
      </c>
      <c r="C46" s="12" t="s">
        <v>12</v>
      </c>
      <c r="D46" s="12" t="s">
        <v>12</v>
      </c>
      <c r="E46" s="12" t="s">
        <v>12</v>
      </c>
      <c r="F46" s="12">
        <v>60</v>
      </c>
      <c r="G46" s="12" t="s">
        <v>12</v>
      </c>
      <c r="H46" s="12" t="s">
        <v>12</v>
      </c>
      <c r="I46" s="12" t="s">
        <v>12</v>
      </c>
      <c r="J46" s="34" t="s">
        <v>52</v>
      </c>
      <c r="K46" s="12" t="s">
        <v>198</v>
      </c>
      <c r="L46" s="28" t="s">
        <v>245</v>
      </c>
      <c r="M46" s="13" t="s">
        <v>117</v>
      </c>
      <c r="N46" s="38" t="s">
        <v>176</v>
      </c>
      <c r="O46" s="38" t="s">
        <v>280</v>
      </c>
      <c r="P46" s="50" t="s">
        <v>357</v>
      </c>
      <c r="Q46" s="39" t="s">
        <v>53</v>
      </c>
      <c r="R46" s="110"/>
      <c r="S46" s="12">
        <v>3</v>
      </c>
    </row>
    <row r="47" spans="1:23" s="6" customFormat="1" ht="27" customHeight="1" thickBot="1">
      <c r="A47" s="180" t="s">
        <v>384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5"/>
      <c r="U47" s="5"/>
      <c r="V47" s="5"/>
      <c r="W47" s="5"/>
    </row>
    <row r="48" spans="1:23" s="18" customFormat="1" ht="60.95" customHeight="1">
      <c r="A48" s="116" t="s">
        <v>337</v>
      </c>
      <c r="B48" s="12">
        <v>175</v>
      </c>
      <c r="C48" s="12">
        <v>25</v>
      </c>
      <c r="D48" s="35">
        <v>30</v>
      </c>
      <c r="E48" s="35"/>
      <c r="F48" s="12" t="s">
        <v>12</v>
      </c>
      <c r="G48" s="12">
        <v>120</v>
      </c>
      <c r="H48" s="12" t="s">
        <v>12</v>
      </c>
      <c r="I48" s="12" t="s">
        <v>12</v>
      </c>
      <c r="J48" s="28" t="s">
        <v>308</v>
      </c>
      <c r="K48" s="12" t="s">
        <v>32</v>
      </c>
      <c r="L48" s="28" t="s">
        <v>119</v>
      </c>
      <c r="M48" s="13" t="s">
        <v>120</v>
      </c>
      <c r="N48" s="29" t="s">
        <v>315</v>
      </c>
      <c r="O48" s="38" t="s">
        <v>284</v>
      </c>
      <c r="P48" s="67" t="s">
        <v>336</v>
      </c>
      <c r="Q48" s="39" t="s">
        <v>238</v>
      </c>
      <c r="R48" s="110">
        <v>4</v>
      </c>
      <c r="S48" s="124">
        <v>3</v>
      </c>
      <c r="T48" s="15"/>
      <c r="U48" s="15"/>
      <c r="V48" s="15"/>
      <c r="W48" s="15"/>
    </row>
    <row r="49" spans="1:23" s="7" customFormat="1" ht="37.5" customHeight="1">
      <c r="A49" s="129" t="s">
        <v>157</v>
      </c>
      <c r="B49" s="13">
        <v>50</v>
      </c>
      <c r="C49" s="13">
        <v>15</v>
      </c>
      <c r="D49" s="32">
        <v>15</v>
      </c>
      <c r="E49" s="32" t="s">
        <v>12</v>
      </c>
      <c r="F49" s="13" t="s">
        <v>12</v>
      </c>
      <c r="G49" s="13">
        <v>20</v>
      </c>
      <c r="H49" s="13" t="s">
        <v>12</v>
      </c>
      <c r="I49" s="13" t="s">
        <v>12</v>
      </c>
      <c r="J49" s="28" t="s">
        <v>372</v>
      </c>
      <c r="K49" s="13" t="s">
        <v>31</v>
      </c>
      <c r="L49" s="34" t="s">
        <v>107</v>
      </c>
      <c r="M49" s="12" t="s">
        <v>118</v>
      </c>
      <c r="N49" s="44" t="s">
        <v>172</v>
      </c>
      <c r="O49" s="29" t="s">
        <v>283</v>
      </c>
      <c r="P49" s="81" t="s">
        <v>363</v>
      </c>
      <c r="Q49" s="31" t="s">
        <v>9</v>
      </c>
      <c r="R49" s="111">
        <v>1</v>
      </c>
      <c r="S49" s="124">
        <v>1</v>
      </c>
    </row>
    <row r="50" spans="1:23" s="15" customFormat="1" ht="54" customHeight="1">
      <c r="A50" s="129" t="s">
        <v>265</v>
      </c>
      <c r="B50" s="13">
        <v>35</v>
      </c>
      <c r="C50" s="13">
        <v>15</v>
      </c>
      <c r="D50" s="32">
        <v>20</v>
      </c>
      <c r="E50" s="32"/>
      <c r="F50" s="13" t="s">
        <v>12</v>
      </c>
      <c r="G50" s="13" t="s">
        <v>12</v>
      </c>
      <c r="H50" s="13" t="s">
        <v>12</v>
      </c>
      <c r="I50" s="13" t="s">
        <v>12</v>
      </c>
      <c r="J50" s="28" t="s">
        <v>307</v>
      </c>
      <c r="K50" s="13" t="s">
        <v>32</v>
      </c>
      <c r="L50" s="28" t="s">
        <v>119</v>
      </c>
      <c r="M50" s="13" t="s">
        <v>120</v>
      </c>
      <c r="N50" s="29" t="s">
        <v>315</v>
      </c>
      <c r="O50" s="29" t="s">
        <v>285</v>
      </c>
      <c r="P50" s="45" t="s">
        <v>187</v>
      </c>
      <c r="Q50" s="31" t="s">
        <v>9</v>
      </c>
      <c r="R50" s="111"/>
      <c r="S50" s="12">
        <v>1</v>
      </c>
    </row>
    <row r="51" spans="1:23" s="16" customFormat="1" ht="48" customHeight="1">
      <c r="A51" s="129" t="s">
        <v>257</v>
      </c>
      <c r="B51" s="13">
        <v>30</v>
      </c>
      <c r="C51" s="13">
        <v>15</v>
      </c>
      <c r="D51" s="32">
        <v>5</v>
      </c>
      <c r="E51" s="32">
        <v>10</v>
      </c>
      <c r="F51" s="13" t="s">
        <v>12</v>
      </c>
      <c r="G51" s="13" t="s">
        <v>12</v>
      </c>
      <c r="H51" s="13" t="s">
        <v>12</v>
      </c>
      <c r="I51" s="13" t="s">
        <v>12</v>
      </c>
      <c r="J51" s="28" t="s">
        <v>307</v>
      </c>
      <c r="K51" s="13" t="s">
        <v>32</v>
      </c>
      <c r="L51" s="28" t="s">
        <v>119</v>
      </c>
      <c r="M51" s="13" t="s">
        <v>120</v>
      </c>
      <c r="N51" s="29" t="s">
        <v>315</v>
      </c>
      <c r="O51" s="29" t="s">
        <v>288</v>
      </c>
      <c r="P51" s="80" t="s">
        <v>338</v>
      </c>
      <c r="Q51" s="31" t="s">
        <v>9</v>
      </c>
      <c r="R51" s="111"/>
      <c r="S51" s="12">
        <v>1</v>
      </c>
    </row>
    <row r="52" spans="1:23" s="7" customFormat="1" ht="27" customHeight="1" thickBot="1">
      <c r="A52" s="180" t="s">
        <v>385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5"/>
      <c r="Q52" s="180"/>
      <c r="R52" s="180"/>
      <c r="S52" s="180"/>
    </row>
    <row r="53" spans="1:23" s="19" customFormat="1" ht="39.75" customHeight="1">
      <c r="A53" s="66" t="s">
        <v>158</v>
      </c>
      <c r="B53" s="124">
        <v>20</v>
      </c>
      <c r="C53" s="12">
        <v>5</v>
      </c>
      <c r="D53" s="35">
        <v>10</v>
      </c>
      <c r="E53" s="94">
        <v>5</v>
      </c>
      <c r="F53" s="12" t="s">
        <v>12</v>
      </c>
      <c r="G53" s="12" t="s">
        <v>12</v>
      </c>
      <c r="H53" s="12" t="s">
        <v>12</v>
      </c>
      <c r="I53" s="12" t="s">
        <v>12</v>
      </c>
      <c r="J53" s="28" t="s">
        <v>306</v>
      </c>
      <c r="K53" s="12" t="s">
        <v>28</v>
      </c>
      <c r="L53" s="28" t="s">
        <v>119</v>
      </c>
      <c r="M53" s="13" t="s">
        <v>123</v>
      </c>
      <c r="N53" s="122" t="s">
        <v>316</v>
      </c>
      <c r="O53" s="123" t="s">
        <v>293</v>
      </c>
      <c r="P53" s="121" t="s">
        <v>364</v>
      </c>
      <c r="Q53" s="128" t="s">
        <v>51</v>
      </c>
      <c r="R53" s="115"/>
      <c r="S53" s="124">
        <v>1</v>
      </c>
      <c r="T53" s="17"/>
      <c r="U53" s="17"/>
      <c r="V53" s="17"/>
      <c r="W53" s="17"/>
    </row>
    <row r="54" spans="1:23" s="20" customFormat="1" ht="44.25" customHeight="1">
      <c r="A54" s="157" t="s">
        <v>54</v>
      </c>
      <c r="B54" s="152">
        <v>220</v>
      </c>
      <c r="C54" s="152">
        <v>35</v>
      </c>
      <c r="D54" s="35" t="s">
        <v>12</v>
      </c>
      <c r="E54" s="35" t="s">
        <v>12</v>
      </c>
      <c r="F54" s="12" t="s">
        <v>12</v>
      </c>
      <c r="G54" s="12"/>
      <c r="H54" s="12" t="s">
        <v>12</v>
      </c>
      <c r="I54" s="12" t="s">
        <v>12</v>
      </c>
      <c r="J54" s="142" t="s">
        <v>216</v>
      </c>
      <c r="K54" s="12" t="s">
        <v>199</v>
      </c>
      <c r="L54" s="34" t="s">
        <v>107</v>
      </c>
      <c r="M54" s="12" t="s">
        <v>125</v>
      </c>
      <c r="N54" s="164" t="s">
        <v>317</v>
      </c>
      <c r="O54" s="164" t="s">
        <v>300</v>
      </c>
      <c r="P54" s="171" t="s">
        <v>365</v>
      </c>
      <c r="Q54" s="153" t="s">
        <v>239</v>
      </c>
      <c r="R54" s="181">
        <v>4</v>
      </c>
      <c r="S54" s="152">
        <v>3</v>
      </c>
      <c r="T54" s="15"/>
      <c r="U54" s="15"/>
      <c r="V54" s="15"/>
      <c r="W54" s="15"/>
    </row>
    <row r="55" spans="1:23" s="15" customFormat="1" ht="39.75" customHeight="1">
      <c r="A55" s="157"/>
      <c r="B55" s="202"/>
      <c r="C55" s="152"/>
      <c r="D55" s="35">
        <v>5</v>
      </c>
      <c r="E55" s="35" t="s">
        <v>12</v>
      </c>
      <c r="F55" s="12" t="s">
        <v>12</v>
      </c>
      <c r="G55" s="12" t="s">
        <v>12</v>
      </c>
      <c r="H55" s="12" t="s">
        <v>12</v>
      </c>
      <c r="I55" s="12" t="s">
        <v>12</v>
      </c>
      <c r="J55" s="142" t="s">
        <v>55</v>
      </c>
      <c r="K55" s="12" t="s">
        <v>56</v>
      </c>
      <c r="L55" s="34" t="s">
        <v>210</v>
      </c>
      <c r="M55" s="12" t="s">
        <v>247</v>
      </c>
      <c r="N55" s="164"/>
      <c r="O55" s="164"/>
      <c r="P55" s="164"/>
      <c r="Q55" s="153"/>
      <c r="R55" s="182"/>
      <c r="S55" s="152"/>
    </row>
    <row r="56" spans="1:23" s="15" customFormat="1" ht="62.1" customHeight="1">
      <c r="A56" s="157"/>
      <c r="B56" s="202"/>
      <c r="C56" s="152"/>
      <c r="D56" s="35" t="s">
        <v>12</v>
      </c>
      <c r="E56" s="35" t="s">
        <v>12</v>
      </c>
      <c r="F56" s="12" t="s">
        <v>12</v>
      </c>
      <c r="G56" s="12"/>
      <c r="H56" s="12" t="s">
        <v>12</v>
      </c>
      <c r="I56" s="12" t="s">
        <v>12</v>
      </c>
      <c r="J56" s="142" t="s">
        <v>217</v>
      </c>
      <c r="K56" s="12" t="s">
        <v>57</v>
      </c>
      <c r="L56" s="34" t="s">
        <v>107</v>
      </c>
      <c r="M56" s="12" t="s">
        <v>126</v>
      </c>
      <c r="N56" s="164"/>
      <c r="O56" s="164"/>
      <c r="P56" s="164"/>
      <c r="Q56" s="153"/>
      <c r="R56" s="182"/>
      <c r="S56" s="152"/>
    </row>
    <row r="57" spans="1:23" s="15" customFormat="1" ht="39.75" customHeight="1">
      <c r="A57" s="157"/>
      <c r="B57" s="202"/>
      <c r="C57" s="152"/>
      <c r="D57" s="35" t="s">
        <v>12</v>
      </c>
      <c r="E57" s="35" t="s">
        <v>12</v>
      </c>
      <c r="F57" s="12" t="s">
        <v>12</v>
      </c>
      <c r="G57" s="12"/>
      <c r="H57" s="12" t="s">
        <v>12</v>
      </c>
      <c r="I57" s="12" t="s">
        <v>12</v>
      </c>
      <c r="J57" s="142" t="s">
        <v>248</v>
      </c>
      <c r="K57" s="12" t="s">
        <v>58</v>
      </c>
      <c r="L57" s="34" t="s">
        <v>127</v>
      </c>
      <c r="M57" s="12" t="s">
        <v>128</v>
      </c>
      <c r="N57" s="164"/>
      <c r="O57" s="164"/>
      <c r="P57" s="164"/>
      <c r="Q57" s="153"/>
      <c r="R57" s="182"/>
      <c r="S57" s="152"/>
    </row>
    <row r="58" spans="1:23" s="21" customFormat="1" ht="42.75" customHeight="1">
      <c r="A58" s="157"/>
      <c r="B58" s="202"/>
      <c r="C58" s="152"/>
      <c r="D58" s="35" t="s">
        <v>12</v>
      </c>
      <c r="E58" s="35" t="s">
        <v>12</v>
      </c>
      <c r="F58" s="12" t="s">
        <v>12</v>
      </c>
      <c r="G58" s="12"/>
      <c r="H58" s="12" t="s">
        <v>12</v>
      </c>
      <c r="I58" s="12" t="s">
        <v>12</v>
      </c>
      <c r="J58" s="142" t="s">
        <v>191</v>
      </c>
      <c r="K58" s="12" t="s">
        <v>59</v>
      </c>
      <c r="L58" s="34" t="s">
        <v>107</v>
      </c>
      <c r="M58" s="12" t="s">
        <v>130</v>
      </c>
      <c r="N58" s="164"/>
      <c r="O58" s="164"/>
      <c r="P58" s="164"/>
      <c r="Q58" s="153"/>
      <c r="R58" s="182"/>
      <c r="S58" s="152"/>
      <c r="T58" s="15"/>
      <c r="U58" s="15"/>
      <c r="V58" s="15"/>
      <c r="W58" s="15"/>
    </row>
    <row r="59" spans="1:23" s="22" customFormat="1" ht="34.5" customHeight="1">
      <c r="A59" s="157"/>
      <c r="B59" s="202"/>
      <c r="C59" s="152"/>
      <c r="D59" s="152">
        <v>45</v>
      </c>
      <c r="E59" s="35" t="s">
        <v>12</v>
      </c>
      <c r="F59" s="12" t="s">
        <v>12</v>
      </c>
      <c r="G59" s="12"/>
      <c r="H59" s="12" t="s">
        <v>12</v>
      </c>
      <c r="I59" s="12" t="s">
        <v>12</v>
      </c>
      <c r="J59" s="186" t="s">
        <v>215</v>
      </c>
      <c r="K59" s="152" t="s">
        <v>61</v>
      </c>
      <c r="L59" s="186" t="s">
        <v>131</v>
      </c>
      <c r="M59" s="152" t="s">
        <v>132</v>
      </c>
      <c r="N59" s="164"/>
      <c r="O59" s="164"/>
      <c r="P59" s="164"/>
      <c r="Q59" s="153"/>
      <c r="R59" s="182"/>
      <c r="S59" s="152"/>
      <c r="T59" s="15"/>
      <c r="U59" s="15"/>
      <c r="V59" s="15"/>
      <c r="W59" s="15"/>
    </row>
    <row r="60" spans="1:23" s="15" customFormat="1" ht="40.5" customHeight="1">
      <c r="A60" s="157"/>
      <c r="B60" s="202"/>
      <c r="C60" s="152"/>
      <c r="D60" s="152"/>
      <c r="E60" s="94">
        <v>15</v>
      </c>
      <c r="F60" s="12" t="s">
        <v>12</v>
      </c>
      <c r="G60" s="94">
        <v>120</v>
      </c>
      <c r="H60" s="12" t="s">
        <v>12</v>
      </c>
      <c r="I60" s="12" t="s">
        <v>12</v>
      </c>
      <c r="J60" s="186"/>
      <c r="K60" s="152"/>
      <c r="L60" s="186"/>
      <c r="M60" s="152"/>
      <c r="N60" s="164"/>
      <c r="O60" s="164"/>
      <c r="P60" s="164"/>
      <c r="Q60" s="153"/>
      <c r="R60" s="183"/>
      <c r="S60" s="152"/>
    </row>
    <row r="61" spans="1:23" s="23" customFormat="1" ht="39.75" customHeight="1">
      <c r="A61" s="157" t="s">
        <v>62</v>
      </c>
      <c r="B61" s="152">
        <v>240</v>
      </c>
      <c r="C61" s="152">
        <v>35</v>
      </c>
      <c r="D61" s="12" t="s">
        <v>12</v>
      </c>
      <c r="E61" s="12" t="s">
        <v>12</v>
      </c>
      <c r="F61" s="12" t="s">
        <v>12</v>
      </c>
      <c r="G61" s="12"/>
      <c r="H61" s="12" t="s">
        <v>12</v>
      </c>
      <c r="I61" s="12" t="s">
        <v>12</v>
      </c>
      <c r="J61" s="142" t="s">
        <v>63</v>
      </c>
      <c r="K61" s="12" t="s">
        <v>64</v>
      </c>
      <c r="L61" s="34" t="s">
        <v>127</v>
      </c>
      <c r="M61" s="12" t="s">
        <v>133</v>
      </c>
      <c r="N61" s="164"/>
      <c r="O61" s="164" t="s">
        <v>323</v>
      </c>
      <c r="P61" s="172" t="s">
        <v>339</v>
      </c>
      <c r="Q61" s="153" t="s">
        <v>240</v>
      </c>
      <c r="R61" s="181">
        <v>4</v>
      </c>
      <c r="S61" s="152">
        <v>3</v>
      </c>
      <c r="T61" s="15"/>
      <c r="U61" s="15"/>
      <c r="V61" s="15"/>
      <c r="W61" s="15"/>
    </row>
    <row r="62" spans="1:23" s="15" customFormat="1" ht="40.5" customHeight="1">
      <c r="A62" s="157"/>
      <c r="B62" s="152"/>
      <c r="C62" s="152"/>
      <c r="D62" s="32">
        <v>45</v>
      </c>
      <c r="E62" s="35">
        <v>5</v>
      </c>
      <c r="F62" s="12"/>
      <c r="G62" s="12"/>
      <c r="H62" s="12"/>
      <c r="I62" s="12"/>
      <c r="J62" s="28" t="s">
        <v>307</v>
      </c>
      <c r="K62" s="12" t="s">
        <v>32</v>
      </c>
      <c r="L62" s="28" t="s">
        <v>119</v>
      </c>
      <c r="M62" s="12" t="s">
        <v>120</v>
      </c>
      <c r="N62" s="164"/>
      <c r="O62" s="164"/>
      <c r="P62" s="164"/>
      <c r="Q62" s="153"/>
      <c r="R62" s="182"/>
      <c r="S62" s="152"/>
    </row>
    <row r="63" spans="1:23" s="15" customFormat="1" ht="39" customHeight="1">
      <c r="A63" s="157"/>
      <c r="B63" s="152"/>
      <c r="C63" s="152"/>
      <c r="D63" s="35" t="s">
        <v>12</v>
      </c>
      <c r="E63" s="35" t="s">
        <v>12</v>
      </c>
      <c r="F63" s="12" t="s">
        <v>12</v>
      </c>
      <c r="G63" s="12">
        <v>120</v>
      </c>
      <c r="H63" s="12" t="s">
        <v>12</v>
      </c>
      <c r="I63" s="12" t="s">
        <v>12</v>
      </c>
      <c r="J63" s="142" t="s">
        <v>65</v>
      </c>
      <c r="K63" s="12" t="s">
        <v>66</v>
      </c>
      <c r="L63" s="34" t="s">
        <v>249</v>
      </c>
      <c r="M63" s="12" t="s">
        <v>250</v>
      </c>
      <c r="N63" s="164"/>
      <c r="O63" s="164"/>
      <c r="P63" s="164"/>
      <c r="Q63" s="153"/>
      <c r="R63" s="182"/>
      <c r="S63" s="152"/>
    </row>
    <row r="64" spans="1:23" s="15" customFormat="1" ht="45" customHeight="1">
      <c r="A64" s="157"/>
      <c r="B64" s="152"/>
      <c r="C64" s="152"/>
      <c r="D64" s="35" t="s">
        <v>12</v>
      </c>
      <c r="E64" s="35" t="s">
        <v>12</v>
      </c>
      <c r="F64" s="12" t="s">
        <v>12</v>
      </c>
      <c r="G64" s="12"/>
      <c r="H64" s="12" t="s">
        <v>12</v>
      </c>
      <c r="I64" s="12" t="s">
        <v>12</v>
      </c>
      <c r="J64" s="142" t="s">
        <v>394</v>
      </c>
      <c r="K64" s="12" t="s">
        <v>67</v>
      </c>
      <c r="L64" s="34" t="s">
        <v>107</v>
      </c>
      <c r="M64" s="12" t="s">
        <v>134</v>
      </c>
      <c r="N64" s="164"/>
      <c r="O64" s="164"/>
      <c r="P64" s="164"/>
      <c r="Q64" s="153"/>
      <c r="R64" s="182"/>
      <c r="S64" s="152"/>
    </row>
    <row r="65" spans="1:23" s="15" customFormat="1" ht="42" customHeight="1">
      <c r="A65" s="157"/>
      <c r="B65" s="152"/>
      <c r="C65" s="152"/>
      <c r="D65" s="35" t="s">
        <v>12</v>
      </c>
      <c r="E65" s="35" t="s">
        <v>12</v>
      </c>
      <c r="F65" s="12" t="s">
        <v>12</v>
      </c>
      <c r="G65" s="12"/>
      <c r="H65" s="12" t="s">
        <v>12</v>
      </c>
      <c r="I65" s="12" t="s">
        <v>12</v>
      </c>
      <c r="J65" s="142" t="s">
        <v>251</v>
      </c>
      <c r="K65" s="12" t="s">
        <v>68</v>
      </c>
      <c r="L65" s="34" t="s">
        <v>127</v>
      </c>
      <c r="M65" s="12" t="s">
        <v>135</v>
      </c>
      <c r="N65" s="164"/>
      <c r="O65" s="164"/>
      <c r="P65" s="164"/>
      <c r="Q65" s="153"/>
      <c r="R65" s="182"/>
      <c r="S65" s="152"/>
    </row>
    <row r="66" spans="1:23" s="15" customFormat="1" ht="42" customHeight="1">
      <c r="A66" s="157"/>
      <c r="B66" s="152"/>
      <c r="C66" s="152"/>
      <c r="D66" s="35">
        <v>10</v>
      </c>
      <c r="E66" s="94">
        <v>10</v>
      </c>
      <c r="F66" s="88" t="s">
        <v>12</v>
      </c>
      <c r="G66" s="88" t="s">
        <v>12</v>
      </c>
      <c r="H66" s="12" t="s">
        <v>12</v>
      </c>
      <c r="I66" s="12" t="s">
        <v>12</v>
      </c>
      <c r="J66" s="34" t="s">
        <v>374</v>
      </c>
      <c r="K66" s="12" t="s">
        <v>347</v>
      </c>
      <c r="L66" s="34" t="s">
        <v>107</v>
      </c>
      <c r="M66" s="12" t="s">
        <v>136</v>
      </c>
      <c r="N66" s="164"/>
      <c r="O66" s="164"/>
      <c r="P66" s="164"/>
      <c r="Q66" s="153"/>
      <c r="R66" s="182"/>
      <c r="S66" s="152"/>
    </row>
    <row r="67" spans="1:23" s="15" customFormat="1" ht="44.25" customHeight="1">
      <c r="A67" s="157"/>
      <c r="B67" s="152"/>
      <c r="C67" s="152"/>
      <c r="D67" s="35" t="s">
        <v>12</v>
      </c>
      <c r="E67" s="35">
        <v>15</v>
      </c>
      <c r="F67" s="12" t="s">
        <v>12</v>
      </c>
      <c r="G67" s="12" t="s">
        <v>12</v>
      </c>
      <c r="H67" s="12" t="s">
        <v>12</v>
      </c>
      <c r="I67" s="12" t="s">
        <v>12</v>
      </c>
      <c r="J67" s="34" t="s">
        <v>203</v>
      </c>
      <c r="K67" s="12" t="s">
        <v>27</v>
      </c>
      <c r="L67" s="28" t="s">
        <v>119</v>
      </c>
      <c r="M67" s="13" t="s">
        <v>122</v>
      </c>
      <c r="N67" s="164"/>
      <c r="O67" s="164"/>
      <c r="P67" s="164"/>
      <c r="Q67" s="153"/>
      <c r="R67" s="182"/>
      <c r="S67" s="152"/>
    </row>
    <row r="68" spans="1:23" s="15" customFormat="1" ht="30" customHeight="1">
      <c r="A68" s="157"/>
      <c r="B68" s="152"/>
      <c r="C68" s="152"/>
      <c r="D68" s="12" t="s">
        <v>12</v>
      </c>
      <c r="E68" s="12" t="s">
        <v>12</v>
      </c>
      <c r="F68" s="12" t="s">
        <v>12</v>
      </c>
      <c r="G68" s="12">
        <v>120</v>
      </c>
      <c r="H68" s="12" t="s">
        <v>12</v>
      </c>
      <c r="I68" s="12" t="s">
        <v>12</v>
      </c>
      <c r="J68" s="28" t="s">
        <v>306</v>
      </c>
      <c r="K68" s="12" t="s">
        <v>28</v>
      </c>
      <c r="L68" s="28" t="s">
        <v>119</v>
      </c>
      <c r="M68" s="13" t="s">
        <v>123</v>
      </c>
      <c r="N68" s="164"/>
      <c r="O68" s="164"/>
      <c r="P68" s="164"/>
      <c r="Q68" s="153"/>
      <c r="R68" s="183"/>
      <c r="S68" s="152"/>
    </row>
    <row r="69" spans="1:23" s="15" customFormat="1" ht="37.5" customHeight="1">
      <c r="A69" s="157" t="s">
        <v>69</v>
      </c>
      <c r="B69" s="152">
        <v>140</v>
      </c>
      <c r="C69" s="152">
        <v>10</v>
      </c>
      <c r="D69" s="12" t="s">
        <v>12</v>
      </c>
      <c r="E69" s="94">
        <v>10</v>
      </c>
      <c r="F69" s="12" t="s">
        <v>12</v>
      </c>
      <c r="G69" s="12">
        <v>40</v>
      </c>
      <c r="H69" s="12" t="s">
        <v>12</v>
      </c>
      <c r="I69" s="12" t="s">
        <v>12</v>
      </c>
      <c r="J69" s="34" t="s">
        <v>309</v>
      </c>
      <c r="K69" s="12" t="s">
        <v>232</v>
      </c>
      <c r="L69" s="34" t="s">
        <v>210</v>
      </c>
      <c r="M69" s="12" t="s">
        <v>233</v>
      </c>
      <c r="N69" s="164" t="s">
        <v>175</v>
      </c>
      <c r="O69" s="164" t="s">
        <v>322</v>
      </c>
      <c r="P69" s="164" t="s">
        <v>190</v>
      </c>
      <c r="Q69" s="153" t="s">
        <v>241</v>
      </c>
      <c r="R69" s="181">
        <v>1</v>
      </c>
      <c r="S69" s="152">
        <v>4</v>
      </c>
    </row>
    <row r="70" spans="1:23" s="15" customFormat="1" ht="33" customHeight="1">
      <c r="A70" s="157"/>
      <c r="B70" s="152"/>
      <c r="C70" s="152"/>
      <c r="D70" s="12" t="s">
        <v>12</v>
      </c>
      <c r="E70" s="12" t="s">
        <v>12</v>
      </c>
      <c r="F70" s="12" t="s">
        <v>12</v>
      </c>
      <c r="G70" s="12">
        <v>80</v>
      </c>
      <c r="H70" s="12" t="s">
        <v>12</v>
      </c>
      <c r="I70" s="12" t="s">
        <v>12</v>
      </c>
      <c r="J70" s="28" t="s">
        <v>306</v>
      </c>
      <c r="K70" s="12" t="s">
        <v>28</v>
      </c>
      <c r="L70" s="28" t="s">
        <v>119</v>
      </c>
      <c r="M70" s="13" t="s">
        <v>123</v>
      </c>
      <c r="N70" s="164"/>
      <c r="O70" s="164"/>
      <c r="P70" s="165"/>
      <c r="Q70" s="153"/>
      <c r="R70" s="183"/>
      <c r="S70" s="152"/>
    </row>
    <row r="71" spans="1:23" s="15" customFormat="1" ht="34.5" customHeight="1">
      <c r="A71" s="116" t="s">
        <v>348</v>
      </c>
      <c r="B71" s="12">
        <v>55</v>
      </c>
      <c r="C71" s="12">
        <v>10</v>
      </c>
      <c r="D71" s="35">
        <v>25</v>
      </c>
      <c r="E71" s="35" t="s">
        <v>12</v>
      </c>
      <c r="F71" s="12">
        <v>4</v>
      </c>
      <c r="G71" s="12">
        <v>16</v>
      </c>
      <c r="H71" s="12" t="s">
        <v>12</v>
      </c>
      <c r="I71" s="12" t="s">
        <v>12</v>
      </c>
      <c r="J71" s="28" t="s">
        <v>306</v>
      </c>
      <c r="K71" s="12" t="s">
        <v>28</v>
      </c>
      <c r="L71" s="28" t="s">
        <v>119</v>
      </c>
      <c r="M71" s="13" t="s">
        <v>123</v>
      </c>
      <c r="N71" s="38" t="s">
        <v>318</v>
      </c>
      <c r="O71" s="75" t="s">
        <v>296</v>
      </c>
      <c r="P71" s="82" t="s">
        <v>366</v>
      </c>
      <c r="Q71" s="74" t="s">
        <v>9</v>
      </c>
      <c r="R71" s="115"/>
      <c r="S71" s="12">
        <v>2</v>
      </c>
    </row>
    <row r="72" spans="1:23" s="15" customFormat="1" ht="38.25" customHeight="1">
      <c r="A72" s="116" t="s">
        <v>261</v>
      </c>
      <c r="B72" s="12">
        <v>80</v>
      </c>
      <c r="C72" s="12">
        <v>10</v>
      </c>
      <c r="D72" s="35">
        <v>20</v>
      </c>
      <c r="E72" s="35">
        <v>10</v>
      </c>
      <c r="F72" s="12"/>
      <c r="G72" s="12">
        <v>40</v>
      </c>
      <c r="H72" s="12"/>
      <c r="I72" s="12"/>
      <c r="J72" s="28" t="s">
        <v>306</v>
      </c>
      <c r="K72" s="12" t="s">
        <v>28</v>
      </c>
      <c r="L72" s="28" t="s">
        <v>119</v>
      </c>
      <c r="M72" s="13" t="s">
        <v>123</v>
      </c>
      <c r="N72" s="38" t="s">
        <v>318</v>
      </c>
      <c r="O72" s="75" t="s">
        <v>291</v>
      </c>
      <c r="P72" s="82" t="s">
        <v>367</v>
      </c>
      <c r="Q72" s="74" t="s">
        <v>9</v>
      </c>
      <c r="R72" s="115">
        <v>2</v>
      </c>
      <c r="S72" s="124">
        <v>1</v>
      </c>
    </row>
    <row r="73" spans="1:23" s="15" customFormat="1" ht="48" customHeight="1">
      <c r="A73" s="116" t="s">
        <v>260</v>
      </c>
      <c r="B73" s="12">
        <v>80</v>
      </c>
      <c r="C73" s="12">
        <v>10</v>
      </c>
      <c r="D73" s="94">
        <v>20</v>
      </c>
      <c r="E73" s="35">
        <v>10</v>
      </c>
      <c r="F73" s="12"/>
      <c r="G73" s="12">
        <v>40</v>
      </c>
      <c r="H73" s="12"/>
      <c r="I73" s="12"/>
      <c r="J73" s="34" t="s">
        <v>345</v>
      </c>
      <c r="K73" s="12" t="s">
        <v>60</v>
      </c>
      <c r="L73" s="34" t="s">
        <v>129</v>
      </c>
      <c r="M73" s="12" t="s">
        <v>252</v>
      </c>
      <c r="N73" s="38" t="s">
        <v>319</v>
      </c>
      <c r="O73" s="75" t="s">
        <v>321</v>
      </c>
      <c r="P73" s="82" t="s">
        <v>368</v>
      </c>
      <c r="Q73" s="74" t="s">
        <v>9</v>
      </c>
      <c r="R73" s="115">
        <v>2</v>
      </c>
      <c r="S73" s="124">
        <v>1</v>
      </c>
    </row>
    <row r="74" spans="1:23" s="15" customFormat="1" ht="27" customHeight="1">
      <c r="A74" s="180" t="s">
        <v>229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</row>
    <row r="75" spans="1:23" s="15" customFormat="1" ht="44.25" customHeight="1">
      <c r="A75" s="66" t="s">
        <v>72</v>
      </c>
      <c r="B75" s="124">
        <v>80</v>
      </c>
      <c r="C75" s="12" t="s">
        <v>12</v>
      </c>
      <c r="D75" s="12" t="s">
        <v>12</v>
      </c>
      <c r="E75" s="12" t="s">
        <v>12</v>
      </c>
      <c r="F75" s="12" t="s">
        <v>12</v>
      </c>
      <c r="G75" s="12" t="s">
        <v>12</v>
      </c>
      <c r="H75" s="12">
        <v>80</v>
      </c>
      <c r="I75" s="12" t="s">
        <v>12</v>
      </c>
      <c r="J75" s="164"/>
      <c r="K75" s="164"/>
      <c r="L75" s="164"/>
      <c r="M75" s="164"/>
      <c r="N75" s="164"/>
      <c r="O75" s="164"/>
      <c r="P75" s="164"/>
      <c r="Q75" s="39" t="s">
        <v>9</v>
      </c>
      <c r="R75" s="110"/>
      <c r="S75" s="12">
        <v>3</v>
      </c>
    </row>
    <row r="76" spans="1:23" s="7" customFormat="1" ht="33.75" customHeight="1">
      <c r="A76" s="66" t="s">
        <v>73</v>
      </c>
      <c r="B76" s="124">
        <v>80</v>
      </c>
      <c r="C76" s="12" t="s">
        <v>12</v>
      </c>
      <c r="D76" s="12" t="s">
        <v>12</v>
      </c>
      <c r="E76" s="12" t="s">
        <v>12</v>
      </c>
      <c r="F76" s="12" t="s">
        <v>12</v>
      </c>
      <c r="G76" s="12" t="s">
        <v>12</v>
      </c>
      <c r="H76" s="12">
        <v>80</v>
      </c>
      <c r="I76" s="12" t="s">
        <v>12</v>
      </c>
      <c r="J76" s="164"/>
      <c r="K76" s="164"/>
      <c r="L76" s="164"/>
      <c r="M76" s="164"/>
      <c r="N76" s="164"/>
      <c r="O76" s="164"/>
      <c r="P76" s="164"/>
      <c r="Q76" s="39" t="s">
        <v>9</v>
      </c>
      <c r="R76" s="110"/>
      <c r="S76" s="12">
        <v>3</v>
      </c>
    </row>
    <row r="77" spans="1:23" s="23" customFormat="1" ht="31.5" customHeight="1">
      <c r="A77" s="116" t="s">
        <v>261</v>
      </c>
      <c r="B77" s="124">
        <v>40</v>
      </c>
      <c r="C77" s="12"/>
      <c r="D77" s="12"/>
      <c r="E77" s="12"/>
      <c r="F77" s="12"/>
      <c r="G77" s="12"/>
      <c r="H77" s="12">
        <v>40</v>
      </c>
      <c r="I77" s="12"/>
      <c r="J77" s="164"/>
      <c r="K77" s="164"/>
      <c r="L77" s="164"/>
      <c r="M77" s="164"/>
      <c r="N77" s="164"/>
      <c r="O77" s="164"/>
      <c r="P77" s="164"/>
      <c r="Q77" s="39" t="s">
        <v>9</v>
      </c>
      <c r="R77" s="110"/>
      <c r="S77" s="12">
        <v>2</v>
      </c>
      <c r="T77" s="15"/>
      <c r="U77" s="15"/>
      <c r="V77" s="15"/>
      <c r="W77" s="15"/>
    </row>
    <row r="78" spans="1:23" s="24" customFormat="1" ht="27" customHeight="1" thickBot="1">
      <c r="A78" s="180" t="s">
        <v>227</v>
      </c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5"/>
      <c r="U78" s="15"/>
      <c r="V78" s="15"/>
      <c r="W78" s="15"/>
    </row>
    <row r="79" spans="1:23" s="15" customFormat="1" ht="36" customHeight="1">
      <c r="A79" s="66" t="s">
        <v>223</v>
      </c>
      <c r="B79" s="124">
        <v>120</v>
      </c>
      <c r="C79" s="12" t="s">
        <v>12</v>
      </c>
      <c r="D79" s="12" t="s">
        <v>12</v>
      </c>
      <c r="E79" s="12" t="s">
        <v>12</v>
      </c>
      <c r="F79" s="12" t="s">
        <v>12</v>
      </c>
      <c r="G79" s="12" t="s">
        <v>12</v>
      </c>
      <c r="H79" s="12" t="s">
        <v>12</v>
      </c>
      <c r="I79" s="12">
        <v>120</v>
      </c>
      <c r="J79" s="173"/>
      <c r="K79" s="173"/>
      <c r="L79" s="173"/>
      <c r="M79" s="173"/>
      <c r="N79" s="173"/>
      <c r="O79" s="173"/>
      <c r="P79" s="173"/>
      <c r="Q79" s="39" t="s">
        <v>9</v>
      </c>
      <c r="R79" s="110"/>
      <c r="S79" s="12">
        <v>4</v>
      </c>
    </row>
    <row r="80" spans="1:23" s="7" customFormat="1" ht="30" customHeight="1">
      <c r="A80" s="66" t="s">
        <v>73</v>
      </c>
      <c r="B80" s="124">
        <v>40</v>
      </c>
      <c r="C80" s="12" t="s">
        <v>12</v>
      </c>
      <c r="D80" s="12" t="s">
        <v>12</v>
      </c>
      <c r="E80" s="12" t="s">
        <v>12</v>
      </c>
      <c r="F80" s="12" t="s">
        <v>12</v>
      </c>
      <c r="G80" s="12" t="s">
        <v>12</v>
      </c>
      <c r="H80" s="12" t="s">
        <v>12</v>
      </c>
      <c r="I80" s="12">
        <v>40</v>
      </c>
      <c r="J80" s="173"/>
      <c r="K80" s="173"/>
      <c r="L80" s="173"/>
      <c r="M80" s="173"/>
      <c r="N80" s="173"/>
      <c r="O80" s="173"/>
      <c r="P80" s="173"/>
      <c r="Q80" s="39" t="s">
        <v>9</v>
      </c>
      <c r="R80" s="110"/>
      <c r="S80" s="12">
        <v>1</v>
      </c>
    </row>
    <row r="81" spans="1:26" s="23" customFormat="1" ht="33" customHeight="1">
      <c r="A81" s="66" t="s">
        <v>221</v>
      </c>
      <c r="B81" s="124">
        <v>40</v>
      </c>
      <c r="C81" s="12" t="s">
        <v>12</v>
      </c>
      <c r="D81" s="12" t="s">
        <v>12</v>
      </c>
      <c r="E81" s="12" t="s">
        <v>12</v>
      </c>
      <c r="F81" s="12" t="s">
        <v>12</v>
      </c>
      <c r="G81" s="12" t="s">
        <v>12</v>
      </c>
      <c r="H81" s="12" t="s">
        <v>12</v>
      </c>
      <c r="I81" s="12">
        <v>40</v>
      </c>
      <c r="J81" s="173"/>
      <c r="K81" s="173"/>
      <c r="L81" s="173"/>
      <c r="M81" s="173"/>
      <c r="N81" s="173"/>
      <c r="O81" s="173"/>
      <c r="P81" s="173"/>
      <c r="Q81" s="39" t="s">
        <v>9</v>
      </c>
      <c r="R81" s="110"/>
      <c r="S81" s="12">
        <v>2</v>
      </c>
      <c r="T81" s="15"/>
      <c r="U81" s="15"/>
      <c r="V81" s="15"/>
      <c r="W81" s="15"/>
    </row>
    <row r="82" spans="1:26" s="23" customFormat="1" ht="33" customHeight="1">
      <c r="A82" s="66" t="s">
        <v>72</v>
      </c>
      <c r="B82" s="124">
        <v>80</v>
      </c>
      <c r="C82" s="12" t="s">
        <v>12</v>
      </c>
      <c r="D82" s="12" t="s">
        <v>12</v>
      </c>
      <c r="E82" s="12" t="s">
        <v>12</v>
      </c>
      <c r="F82" s="12" t="s">
        <v>12</v>
      </c>
      <c r="G82" s="12" t="s">
        <v>12</v>
      </c>
      <c r="H82" s="12" t="s">
        <v>12</v>
      </c>
      <c r="I82" s="12">
        <v>80</v>
      </c>
      <c r="J82" s="173"/>
      <c r="K82" s="173"/>
      <c r="L82" s="173"/>
      <c r="M82" s="173"/>
      <c r="N82" s="173"/>
      <c r="O82" s="173"/>
      <c r="P82" s="173"/>
      <c r="Q82" s="39" t="s">
        <v>9</v>
      </c>
      <c r="R82" s="110"/>
      <c r="S82" s="12">
        <v>3</v>
      </c>
      <c r="T82" s="15"/>
      <c r="U82" s="15"/>
      <c r="V82" s="15"/>
      <c r="W82" s="15"/>
    </row>
    <row r="83" spans="1:26" s="23" customFormat="1" ht="33" customHeight="1">
      <c r="A83" s="35" t="s">
        <v>71</v>
      </c>
      <c r="B83" s="47">
        <f>SUM(B82,B81,B80,B79,B77,B76,B75,B73,B72,B71,B69,B61,B54,B53,B51,B50,B49,B48,B46,B44)</f>
        <v>1730</v>
      </c>
      <c r="C83" s="47">
        <f>SUM(C73,C72,C71,C69,C61,C54,C53,C51,C50,C49,C48,C44)</f>
        <v>195</v>
      </c>
      <c r="D83" s="47">
        <f>SUM(D73,D72,D71,D66,D62,D59,D55,D53,D51,D50,D49,D48,D44)</f>
        <v>275</v>
      </c>
      <c r="E83" s="47">
        <f>SUM(E73,E72,E69,E67,E66,E62,E60,E53,E51,E44)</f>
        <v>120</v>
      </c>
      <c r="F83" s="47">
        <f>SUM(F71,F46)</f>
        <v>64</v>
      </c>
      <c r="G83" s="47">
        <f>SUM(G48,G49,G60,G66,G68,G69:G73)</f>
        <v>596</v>
      </c>
      <c r="H83" s="47">
        <v>200</v>
      </c>
      <c r="I83" s="47">
        <v>280</v>
      </c>
      <c r="J83" s="164"/>
      <c r="K83" s="164"/>
      <c r="L83" s="164"/>
      <c r="M83" s="164"/>
      <c r="N83" s="164"/>
      <c r="O83" s="164"/>
      <c r="P83" s="164"/>
      <c r="Q83" s="48" t="s">
        <v>230</v>
      </c>
      <c r="R83" s="48"/>
      <c r="S83" s="47">
        <v>63</v>
      </c>
      <c r="T83" s="15"/>
      <c r="U83" s="15"/>
      <c r="V83" s="15"/>
      <c r="W83" s="15"/>
    </row>
    <row r="84" spans="1:26" s="23" customFormat="1" ht="33" customHeight="1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5"/>
      <c r="U84" s="15"/>
      <c r="V84" s="15"/>
      <c r="W84" s="15"/>
    </row>
    <row r="85" spans="1:26" s="7" customFormat="1" ht="28.5" customHeight="1">
      <c r="A85" s="170" t="s">
        <v>392</v>
      </c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</row>
    <row r="86" spans="1:26">
      <c r="A86" s="26" t="s">
        <v>3</v>
      </c>
      <c r="B86" s="148" t="s">
        <v>4</v>
      </c>
      <c r="C86" s="148" t="s">
        <v>5</v>
      </c>
      <c r="D86" s="148"/>
      <c r="E86" s="148"/>
      <c r="F86" s="148"/>
      <c r="G86" s="148"/>
      <c r="H86" s="148"/>
      <c r="I86" s="148"/>
      <c r="J86" s="149" t="s">
        <v>74</v>
      </c>
      <c r="K86" s="149"/>
      <c r="L86" s="149" t="s">
        <v>149</v>
      </c>
      <c r="M86" s="149" t="s">
        <v>150</v>
      </c>
      <c r="N86" s="149" t="s">
        <v>163</v>
      </c>
      <c r="O86" s="149" t="s">
        <v>304</v>
      </c>
      <c r="P86" s="149" t="s">
        <v>162</v>
      </c>
      <c r="Q86" s="149" t="s">
        <v>7</v>
      </c>
      <c r="R86" s="112"/>
      <c r="S86" s="149" t="s">
        <v>75</v>
      </c>
    </row>
    <row r="87" spans="1:26" s="15" customFormat="1" ht="45" customHeight="1">
      <c r="A87" s="26" t="s">
        <v>33</v>
      </c>
      <c r="B87" s="148"/>
      <c r="C87" s="27" t="s">
        <v>13</v>
      </c>
      <c r="D87" s="27" t="s">
        <v>0</v>
      </c>
      <c r="E87" s="27" t="s">
        <v>1</v>
      </c>
      <c r="F87" s="27" t="s">
        <v>2</v>
      </c>
      <c r="G87" s="27" t="s">
        <v>11</v>
      </c>
      <c r="H87" s="27" t="s">
        <v>225</v>
      </c>
      <c r="I87" s="27" t="s">
        <v>226</v>
      </c>
      <c r="J87" s="149"/>
      <c r="K87" s="149"/>
      <c r="L87" s="149"/>
      <c r="M87" s="149"/>
      <c r="N87" s="149"/>
      <c r="O87" s="149"/>
      <c r="P87" s="149"/>
      <c r="Q87" s="149"/>
      <c r="R87" s="112"/>
      <c r="S87" s="149"/>
      <c r="T87" s="14"/>
      <c r="U87" s="14"/>
      <c r="V87" s="14"/>
      <c r="W87" s="14"/>
      <c r="X87" s="14"/>
      <c r="Y87" s="14"/>
      <c r="Z87" s="14"/>
    </row>
    <row r="88" spans="1:26" s="9" customFormat="1" ht="32.25" customHeight="1">
      <c r="A88" s="66" t="s">
        <v>48</v>
      </c>
      <c r="B88" s="42" t="s">
        <v>12</v>
      </c>
      <c r="C88" s="42" t="s">
        <v>12</v>
      </c>
      <c r="D88" s="42" t="s">
        <v>12</v>
      </c>
      <c r="E88" s="42" t="s">
        <v>12</v>
      </c>
      <c r="F88" s="42" t="s">
        <v>12</v>
      </c>
      <c r="G88" s="42" t="s">
        <v>12</v>
      </c>
      <c r="H88" s="42" t="s">
        <v>12</v>
      </c>
      <c r="I88" s="42" t="s">
        <v>12</v>
      </c>
      <c r="J88" s="49" t="s">
        <v>49</v>
      </c>
      <c r="K88" s="12" t="s">
        <v>20</v>
      </c>
      <c r="L88" s="28" t="s">
        <v>243</v>
      </c>
      <c r="M88" s="13" t="s">
        <v>104</v>
      </c>
      <c r="N88" s="38" t="s">
        <v>164</v>
      </c>
      <c r="O88" s="38" t="s">
        <v>12</v>
      </c>
      <c r="P88" s="50" t="s">
        <v>349</v>
      </c>
      <c r="Q88" s="39" t="s">
        <v>9</v>
      </c>
      <c r="R88" s="110"/>
      <c r="S88" s="12" t="s">
        <v>12</v>
      </c>
    </row>
    <row r="89" spans="1:26" s="23" customFormat="1" ht="27" customHeight="1">
      <c r="A89" s="167" t="s">
        <v>383</v>
      </c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84"/>
      <c r="Q89" s="167"/>
      <c r="R89" s="167"/>
      <c r="S89" s="167"/>
    </row>
    <row r="90" spans="1:26" s="9" customFormat="1" ht="36" customHeight="1">
      <c r="A90" s="199" t="s">
        <v>224</v>
      </c>
      <c r="B90" s="193">
        <v>75</v>
      </c>
      <c r="C90" s="193">
        <v>30</v>
      </c>
      <c r="D90" s="32">
        <v>15</v>
      </c>
      <c r="E90" s="32">
        <v>15</v>
      </c>
      <c r="F90" s="35" t="s">
        <v>12</v>
      </c>
      <c r="G90" s="35" t="s">
        <v>12</v>
      </c>
      <c r="H90" s="35" t="s">
        <v>12</v>
      </c>
      <c r="I90" s="35" t="s">
        <v>12</v>
      </c>
      <c r="J90" s="28" t="s">
        <v>372</v>
      </c>
      <c r="K90" s="32" t="s">
        <v>31</v>
      </c>
      <c r="L90" s="46" t="s">
        <v>107</v>
      </c>
      <c r="M90" s="35" t="s">
        <v>118</v>
      </c>
      <c r="N90" s="196" t="s">
        <v>387</v>
      </c>
      <c r="O90" s="133"/>
      <c r="P90" s="165"/>
      <c r="Q90" s="197" t="s">
        <v>388</v>
      </c>
      <c r="R90" s="181"/>
      <c r="S90" s="181">
        <v>3</v>
      </c>
    </row>
    <row r="91" spans="1:26" s="23" customFormat="1" ht="42" customHeight="1">
      <c r="A91" s="200"/>
      <c r="B91" s="194"/>
      <c r="C91" s="194"/>
      <c r="D91" s="32">
        <v>15</v>
      </c>
      <c r="E91" s="32"/>
      <c r="F91" s="12" t="s">
        <v>12</v>
      </c>
      <c r="G91" s="12" t="s">
        <v>12</v>
      </c>
      <c r="H91" s="12" t="s">
        <v>12</v>
      </c>
      <c r="I91" s="12" t="s">
        <v>12</v>
      </c>
      <c r="J91" s="28" t="s">
        <v>379</v>
      </c>
      <c r="K91" s="13" t="s">
        <v>26</v>
      </c>
      <c r="L91" s="34" t="s">
        <v>107</v>
      </c>
      <c r="M91" s="12" t="s">
        <v>121</v>
      </c>
      <c r="N91" s="195"/>
      <c r="O91" s="134"/>
      <c r="P91" s="195"/>
      <c r="Q91" s="198"/>
      <c r="R91" s="183"/>
      <c r="S91" s="183"/>
    </row>
    <row r="92" spans="1:26" s="23" customFormat="1" ht="43.5" customHeight="1">
      <c r="A92" s="127" t="s">
        <v>375</v>
      </c>
      <c r="B92" s="97">
        <v>15</v>
      </c>
      <c r="C92" s="110">
        <v>5</v>
      </c>
      <c r="D92" s="96">
        <v>5</v>
      </c>
      <c r="E92" s="95">
        <v>5</v>
      </c>
      <c r="F92" s="96" t="s">
        <v>12</v>
      </c>
      <c r="G92" s="96" t="s">
        <v>12</v>
      </c>
      <c r="H92" s="96" t="s">
        <v>12</v>
      </c>
      <c r="I92" s="96" t="s">
        <v>12</v>
      </c>
      <c r="J92" s="98" t="s">
        <v>235</v>
      </c>
      <c r="K92" s="95" t="s">
        <v>234</v>
      </c>
      <c r="L92" s="99" t="s">
        <v>124</v>
      </c>
      <c r="M92" s="95" t="s">
        <v>236</v>
      </c>
      <c r="N92" s="140" t="s">
        <v>314</v>
      </c>
      <c r="O92" s="84"/>
      <c r="P92" s="141"/>
      <c r="Q92" s="128" t="s">
        <v>9</v>
      </c>
      <c r="R92" s="115"/>
      <c r="S92" s="85">
        <v>1</v>
      </c>
    </row>
    <row r="93" spans="1:26" s="23" customFormat="1" ht="39.75" customHeight="1">
      <c r="A93" s="66" t="s">
        <v>255</v>
      </c>
      <c r="B93" s="12">
        <f>SUM(C93:G93)</f>
        <v>30</v>
      </c>
      <c r="C93" s="12">
        <v>15</v>
      </c>
      <c r="D93" s="35">
        <v>15</v>
      </c>
      <c r="E93" s="35" t="s">
        <v>12</v>
      </c>
      <c r="F93" s="12" t="s">
        <v>12</v>
      </c>
      <c r="G93" s="51" t="s">
        <v>12</v>
      </c>
      <c r="H93" s="51" t="s">
        <v>12</v>
      </c>
      <c r="I93" s="51" t="s">
        <v>12</v>
      </c>
      <c r="J93" s="28" t="s">
        <v>346</v>
      </c>
      <c r="K93" s="13" t="s">
        <v>340</v>
      </c>
      <c r="L93" s="34" t="s">
        <v>124</v>
      </c>
      <c r="M93" s="12" t="s">
        <v>254</v>
      </c>
      <c r="N93" s="43" t="s">
        <v>320</v>
      </c>
      <c r="O93" s="75" t="s">
        <v>279</v>
      </c>
      <c r="P93" s="82" t="s">
        <v>371</v>
      </c>
      <c r="Q93" s="74" t="s">
        <v>9</v>
      </c>
      <c r="R93" s="115"/>
      <c r="S93" s="12">
        <v>1</v>
      </c>
    </row>
    <row r="94" spans="1:26" s="9" customFormat="1" ht="27" customHeight="1">
      <c r="A94" s="167" t="s">
        <v>384</v>
      </c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</row>
    <row r="95" spans="1:26" s="23" customFormat="1" ht="31.5" customHeight="1">
      <c r="A95" s="116" t="s">
        <v>161</v>
      </c>
      <c r="B95" s="12">
        <v>35</v>
      </c>
      <c r="C95" s="12">
        <v>15</v>
      </c>
      <c r="D95" s="35">
        <v>10</v>
      </c>
      <c r="E95" s="35">
        <v>10</v>
      </c>
      <c r="F95" s="12" t="s">
        <v>12</v>
      </c>
      <c r="G95" s="12" t="s">
        <v>12</v>
      </c>
      <c r="H95" s="12" t="s">
        <v>12</v>
      </c>
      <c r="I95" s="12" t="s">
        <v>12</v>
      </c>
      <c r="J95" s="34" t="s">
        <v>311</v>
      </c>
      <c r="K95" s="12" t="s">
        <v>77</v>
      </c>
      <c r="L95" s="28" t="s">
        <v>119</v>
      </c>
      <c r="M95" s="13" t="s">
        <v>140</v>
      </c>
      <c r="N95" s="43" t="s">
        <v>177</v>
      </c>
      <c r="O95" s="38" t="s">
        <v>295</v>
      </c>
      <c r="P95" s="67" t="s">
        <v>192</v>
      </c>
      <c r="Q95" s="49" t="s">
        <v>78</v>
      </c>
      <c r="R95" s="116"/>
      <c r="S95" s="12">
        <v>1</v>
      </c>
    </row>
    <row r="96" spans="1:26" s="9" customFormat="1" ht="45" customHeight="1">
      <c r="A96" s="116" t="s">
        <v>258</v>
      </c>
      <c r="B96" s="12">
        <v>30</v>
      </c>
      <c r="C96" s="12">
        <v>15</v>
      </c>
      <c r="D96" s="35">
        <v>5</v>
      </c>
      <c r="E96" s="35">
        <v>10</v>
      </c>
      <c r="F96" s="12" t="s">
        <v>12</v>
      </c>
      <c r="G96" s="12" t="s">
        <v>12</v>
      </c>
      <c r="H96" s="12" t="s">
        <v>12</v>
      </c>
      <c r="I96" s="12" t="s">
        <v>12</v>
      </c>
      <c r="J96" s="34" t="s">
        <v>79</v>
      </c>
      <c r="K96" s="12" t="s">
        <v>26</v>
      </c>
      <c r="L96" s="34" t="s">
        <v>107</v>
      </c>
      <c r="M96" s="12" t="s">
        <v>121</v>
      </c>
      <c r="N96" s="38" t="s">
        <v>178</v>
      </c>
      <c r="O96" s="75" t="s">
        <v>287</v>
      </c>
      <c r="P96" s="82" t="s">
        <v>369</v>
      </c>
      <c r="Q96" s="74" t="s">
        <v>9</v>
      </c>
      <c r="R96" s="115"/>
      <c r="S96" s="12">
        <v>1</v>
      </c>
    </row>
    <row r="97" spans="1:19" s="23" customFormat="1" ht="45.75" customHeight="1">
      <c r="A97" s="116" t="s">
        <v>266</v>
      </c>
      <c r="B97" s="152">
        <v>30</v>
      </c>
      <c r="C97" s="152">
        <v>15</v>
      </c>
      <c r="D97" s="152">
        <v>5</v>
      </c>
      <c r="E97" s="152">
        <v>10</v>
      </c>
      <c r="F97" s="152" t="s">
        <v>12</v>
      </c>
      <c r="G97" s="152" t="s">
        <v>12</v>
      </c>
      <c r="H97" s="152" t="s">
        <v>12</v>
      </c>
      <c r="I97" s="152" t="s">
        <v>12</v>
      </c>
      <c r="J97" s="28" t="s">
        <v>307</v>
      </c>
      <c r="K97" s="13" t="s">
        <v>32</v>
      </c>
      <c r="L97" s="28" t="s">
        <v>119</v>
      </c>
      <c r="M97" s="13" t="s">
        <v>120</v>
      </c>
      <c r="N97" s="38" t="s">
        <v>179</v>
      </c>
      <c r="O97" s="75" t="s">
        <v>290</v>
      </c>
      <c r="P97" s="82" t="s">
        <v>359</v>
      </c>
      <c r="Q97" s="74" t="s">
        <v>9</v>
      </c>
      <c r="R97" s="115"/>
      <c r="S97" s="152">
        <v>1</v>
      </c>
    </row>
    <row r="98" spans="1:19" s="23" customFormat="1" ht="48" customHeight="1">
      <c r="A98" s="66" t="s">
        <v>259</v>
      </c>
      <c r="B98" s="152"/>
      <c r="C98" s="152"/>
      <c r="D98" s="152"/>
      <c r="E98" s="152"/>
      <c r="F98" s="152"/>
      <c r="G98" s="152"/>
      <c r="H98" s="152"/>
      <c r="I98" s="152"/>
      <c r="J98" s="34" t="s">
        <v>52</v>
      </c>
      <c r="K98" s="12" t="s">
        <v>389</v>
      </c>
      <c r="L98" s="28" t="s">
        <v>245</v>
      </c>
      <c r="M98" s="13" t="s">
        <v>117</v>
      </c>
      <c r="N98" s="38" t="s">
        <v>80</v>
      </c>
      <c r="O98" s="75" t="s">
        <v>289</v>
      </c>
      <c r="P98" s="82" t="s">
        <v>370</v>
      </c>
      <c r="Q98" s="74" t="s">
        <v>9</v>
      </c>
      <c r="R98" s="115"/>
      <c r="S98" s="152"/>
    </row>
    <row r="99" spans="1:19" s="23" customFormat="1" ht="27" customHeight="1">
      <c r="A99" s="167" t="s">
        <v>385</v>
      </c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84"/>
      <c r="Q99" s="167"/>
      <c r="R99" s="167"/>
      <c r="S99" s="167"/>
    </row>
    <row r="100" spans="1:19" s="23" customFormat="1" ht="43.5" customHeight="1">
      <c r="A100" s="116" t="s">
        <v>267</v>
      </c>
      <c r="B100" s="12">
        <v>135</v>
      </c>
      <c r="C100" s="94">
        <v>10</v>
      </c>
      <c r="D100" s="94">
        <v>40</v>
      </c>
      <c r="E100" s="94">
        <v>5</v>
      </c>
      <c r="F100" s="12" t="s">
        <v>12</v>
      </c>
      <c r="G100" s="12">
        <v>80</v>
      </c>
      <c r="H100" s="12" t="s">
        <v>12</v>
      </c>
      <c r="I100" s="12" t="s">
        <v>12</v>
      </c>
      <c r="J100" s="34" t="s">
        <v>103</v>
      </c>
      <c r="K100" s="52" t="s">
        <v>102</v>
      </c>
      <c r="L100" s="34" t="s">
        <v>141</v>
      </c>
      <c r="M100" s="12" t="s">
        <v>142</v>
      </c>
      <c r="N100" s="38" t="s">
        <v>179</v>
      </c>
      <c r="O100" s="38" t="s">
        <v>298</v>
      </c>
      <c r="P100" s="53" t="s">
        <v>201</v>
      </c>
      <c r="Q100" s="39" t="s">
        <v>81</v>
      </c>
      <c r="R100" s="110">
        <v>3</v>
      </c>
      <c r="S100" s="124">
        <v>2</v>
      </c>
    </row>
    <row r="101" spans="1:19" s="9" customFormat="1" ht="36.75" customHeight="1">
      <c r="A101" s="116" t="s">
        <v>82</v>
      </c>
      <c r="B101" s="12">
        <f>SUM(C101:G101)</f>
        <v>140</v>
      </c>
      <c r="C101" s="94">
        <v>15</v>
      </c>
      <c r="D101" s="94">
        <v>40</v>
      </c>
      <c r="E101" s="94">
        <v>5</v>
      </c>
      <c r="F101" s="12" t="s">
        <v>12</v>
      </c>
      <c r="G101" s="12">
        <v>80</v>
      </c>
      <c r="H101" s="12" t="s">
        <v>12</v>
      </c>
      <c r="I101" s="12" t="s">
        <v>12</v>
      </c>
      <c r="J101" s="34" t="s">
        <v>83</v>
      </c>
      <c r="K101" s="12" t="s">
        <v>84</v>
      </c>
      <c r="L101" s="34" t="s">
        <v>143</v>
      </c>
      <c r="M101" s="12" t="s">
        <v>144</v>
      </c>
      <c r="N101" s="38" t="s">
        <v>180</v>
      </c>
      <c r="O101" s="38" t="s">
        <v>299</v>
      </c>
      <c r="P101" s="83" t="s">
        <v>193</v>
      </c>
      <c r="Q101" s="39" t="s">
        <v>81</v>
      </c>
      <c r="R101" s="110">
        <v>3</v>
      </c>
      <c r="S101" s="124">
        <v>2</v>
      </c>
    </row>
    <row r="102" spans="1:19" s="23" customFormat="1" ht="40.5" customHeight="1">
      <c r="A102" s="132" t="s">
        <v>218</v>
      </c>
      <c r="B102" s="120">
        <v>70</v>
      </c>
      <c r="C102" s="135">
        <v>10</v>
      </c>
      <c r="D102" s="94">
        <v>20</v>
      </c>
      <c r="E102" s="94" t="s">
        <v>12</v>
      </c>
      <c r="F102" s="12" t="s">
        <v>12</v>
      </c>
      <c r="G102" s="12">
        <v>40</v>
      </c>
      <c r="H102" s="12" t="s">
        <v>12</v>
      </c>
      <c r="I102" s="12" t="s">
        <v>12</v>
      </c>
      <c r="J102" s="34" t="s">
        <v>345</v>
      </c>
      <c r="K102" s="12" t="s">
        <v>60</v>
      </c>
      <c r="L102" s="34" t="s">
        <v>129</v>
      </c>
      <c r="M102" s="12" t="s">
        <v>252</v>
      </c>
      <c r="N102" s="122" t="s">
        <v>182</v>
      </c>
      <c r="O102" s="122" t="s">
        <v>297</v>
      </c>
      <c r="P102" s="121" t="s">
        <v>368</v>
      </c>
      <c r="Q102" s="125" t="s">
        <v>78</v>
      </c>
      <c r="R102" s="124">
        <v>1</v>
      </c>
      <c r="S102" s="124">
        <v>1</v>
      </c>
    </row>
    <row r="103" spans="1:19" s="23" customFormat="1" ht="36" customHeight="1">
      <c r="A103" s="169" t="s">
        <v>85</v>
      </c>
      <c r="B103" s="152">
        <f>SUM(C103:E105,G103)</f>
        <v>115</v>
      </c>
      <c r="C103" s="166">
        <v>10</v>
      </c>
      <c r="D103" s="94">
        <v>15</v>
      </c>
      <c r="E103" s="94" t="s">
        <v>12</v>
      </c>
      <c r="F103" s="12" t="s">
        <v>12</v>
      </c>
      <c r="G103" s="12">
        <v>80</v>
      </c>
      <c r="H103" s="12" t="s">
        <v>12</v>
      </c>
      <c r="I103" s="12" t="s">
        <v>12</v>
      </c>
      <c r="J103" s="34" t="s">
        <v>86</v>
      </c>
      <c r="K103" s="12" t="s">
        <v>70</v>
      </c>
      <c r="L103" s="34" t="s">
        <v>137</v>
      </c>
      <c r="M103" s="12" t="s">
        <v>138</v>
      </c>
      <c r="N103" s="195" t="s">
        <v>183</v>
      </c>
      <c r="O103" s="195" t="s">
        <v>301</v>
      </c>
      <c r="P103" s="195" t="s">
        <v>194</v>
      </c>
      <c r="Q103" s="198" t="s">
        <v>242</v>
      </c>
      <c r="R103" s="182">
        <v>3</v>
      </c>
      <c r="S103" s="183">
        <v>1</v>
      </c>
    </row>
    <row r="104" spans="1:19" s="23" customFormat="1" ht="33.75" customHeight="1">
      <c r="A104" s="169"/>
      <c r="B104" s="152"/>
      <c r="C104" s="166"/>
      <c r="D104" s="94"/>
      <c r="E104" s="94" t="s">
        <v>12</v>
      </c>
      <c r="F104" s="12" t="s">
        <v>12</v>
      </c>
      <c r="G104" s="12">
        <v>80</v>
      </c>
      <c r="H104" s="12" t="s">
        <v>12</v>
      </c>
      <c r="I104" s="12" t="s">
        <v>12</v>
      </c>
      <c r="J104" s="34" t="s">
        <v>253</v>
      </c>
      <c r="K104" s="12" t="s">
        <v>87</v>
      </c>
      <c r="L104" s="34" t="s">
        <v>145</v>
      </c>
      <c r="M104" s="12" t="s">
        <v>146</v>
      </c>
      <c r="N104" s="164"/>
      <c r="O104" s="164"/>
      <c r="P104" s="164"/>
      <c r="Q104" s="153"/>
      <c r="R104" s="182"/>
      <c r="S104" s="152"/>
    </row>
    <row r="105" spans="1:19" s="23" customFormat="1" ht="33" customHeight="1">
      <c r="A105" s="169"/>
      <c r="B105" s="152"/>
      <c r="C105" s="166"/>
      <c r="D105" s="94">
        <v>10</v>
      </c>
      <c r="E105" s="94" t="s">
        <v>12</v>
      </c>
      <c r="F105" s="12" t="s">
        <v>12</v>
      </c>
      <c r="G105" s="12" t="s">
        <v>12</v>
      </c>
      <c r="H105" s="12" t="s">
        <v>12</v>
      </c>
      <c r="I105" s="12" t="s">
        <v>12</v>
      </c>
      <c r="J105" s="34" t="s">
        <v>204</v>
      </c>
      <c r="K105" s="12" t="s">
        <v>88</v>
      </c>
      <c r="L105" s="34" t="s">
        <v>330</v>
      </c>
      <c r="M105" s="12" t="s">
        <v>331</v>
      </c>
      <c r="N105" s="164"/>
      <c r="O105" s="164"/>
      <c r="P105" s="164"/>
      <c r="Q105" s="153"/>
      <c r="R105" s="183"/>
      <c r="S105" s="152"/>
    </row>
    <row r="106" spans="1:19" s="23" customFormat="1" ht="35.25" customHeight="1">
      <c r="A106" s="169" t="s">
        <v>89</v>
      </c>
      <c r="B106" s="152">
        <f>SUM(C106:G107)</f>
        <v>135</v>
      </c>
      <c r="C106" s="166">
        <v>10</v>
      </c>
      <c r="D106" s="94">
        <v>40</v>
      </c>
      <c r="E106" s="94">
        <v>5</v>
      </c>
      <c r="F106" s="12" t="s">
        <v>12</v>
      </c>
      <c r="G106" s="12">
        <v>40</v>
      </c>
      <c r="H106" s="12" t="s">
        <v>12</v>
      </c>
      <c r="I106" s="12" t="s">
        <v>12</v>
      </c>
      <c r="J106" s="142" t="s">
        <v>393</v>
      </c>
      <c r="K106" s="12" t="s">
        <v>90</v>
      </c>
      <c r="L106" s="34" t="s">
        <v>131</v>
      </c>
      <c r="M106" s="12" t="s">
        <v>147</v>
      </c>
      <c r="N106" s="164" t="s">
        <v>184</v>
      </c>
      <c r="O106" s="164" t="s">
        <v>302</v>
      </c>
      <c r="P106" s="164" t="s">
        <v>195</v>
      </c>
      <c r="Q106" s="153" t="s">
        <v>91</v>
      </c>
      <c r="R106" s="181">
        <v>3</v>
      </c>
      <c r="S106" s="152">
        <v>2</v>
      </c>
    </row>
    <row r="107" spans="1:19" s="23" customFormat="1" ht="35.25" customHeight="1">
      <c r="A107" s="169"/>
      <c r="B107" s="152"/>
      <c r="C107" s="166"/>
      <c r="D107" s="94" t="s">
        <v>12</v>
      </c>
      <c r="E107" s="94" t="s">
        <v>12</v>
      </c>
      <c r="F107" s="12" t="s">
        <v>12</v>
      </c>
      <c r="G107" s="12">
        <v>40</v>
      </c>
      <c r="H107" s="12" t="s">
        <v>12</v>
      </c>
      <c r="I107" s="12" t="s">
        <v>12</v>
      </c>
      <c r="J107" s="34" t="s">
        <v>312</v>
      </c>
      <c r="K107" s="12" t="s">
        <v>28</v>
      </c>
      <c r="L107" s="28" t="s">
        <v>119</v>
      </c>
      <c r="M107" s="13" t="s">
        <v>123</v>
      </c>
      <c r="N107" s="164"/>
      <c r="O107" s="164"/>
      <c r="P107" s="164"/>
      <c r="Q107" s="153"/>
      <c r="R107" s="183"/>
      <c r="S107" s="152"/>
    </row>
    <row r="108" spans="1:19" s="23" customFormat="1" ht="36" customHeight="1">
      <c r="A108" s="157" t="s">
        <v>219</v>
      </c>
      <c r="B108" s="152">
        <f>SUM(C108:G109)</f>
        <v>95</v>
      </c>
      <c r="C108" s="152">
        <v>10</v>
      </c>
      <c r="D108" s="144"/>
      <c r="E108" s="144" t="s">
        <v>12</v>
      </c>
      <c r="F108" s="144" t="s">
        <v>12</v>
      </c>
      <c r="G108" s="144">
        <v>40</v>
      </c>
      <c r="H108" s="144" t="s">
        <v>12</v>
      </c>
      <c r="I108" s="144" t="s">
        <v>12</v>
      </c>
      <c r="J108" s="146" t="s">
        <v>312</v>
      </c>
      <c r="K108" s="144" t="s">
        <v>28</v>
      </c>
      <c r="L108" s="28" t="s">
        <v>119</v>
      </c>
      <c r="M108" s="145" t="s">
        <v>123</v>
      </c>
      <c r="N108" s="164" t="s">
        <v>181</v>
      </c>
      <c r="O108" s="164" t="s">
        <v>303</v>
      </c>
      <c r="P108" s="164" t="s">
        <v>205</v>
      </c>
      <c r="Q108" s="153" t="s">
        <v>9</v>
      </c>
      <c r="R108" s="181">
        <v>2</v>
      </c>
      <c r="S108" s="152">
        <v>2</v>
      </c>
    </row>
    <row r="109" spans="1:19" s="23" customFormat="1" ht="38.25" customHeight="1">
      <c r="A109" s="157"/>
      <c r="B109" s="152"/>
      <c r="C109" s="152"/>
      <c r="D109" s="144">
        <v>35</v>
      </c>
      <c r="E109" s="144">
        <v>10</v>
      </c>
      <c r="F109" s="144" t="s">
        <v>12</v>
      </c>
      <c r="G109" s="144" t="s">
        <v>12</v>
      </c>
      <c r="H109" s="144" t="s">
        <v>12</v>
      </c>
      <c r="I109" s="144" t="s">
        <v>12</v>
      </c>
      <c r="J109" s="146" t="s">
        <v>196</v>
      </c>
      <c r="K109" s="144" t="s">
        <v>92</v>
      </c>
      <c r="L109" s="146" t="s">
        <v>124</v>
      </c>
      <c r="M109" s="144" t="s">
        <v>254</v>
      </c>
      <c r="N109" s="164"/>
      <c r="O109" s="164"/>
      <c r="P109" s="165"/>
      <c r="Q109" s="153"/>
      <c r="R109" s="183"/>
      <c r="S109" s="152"/>
    </row>
    <row r="110" spans="1:19" s="23" customFormat="1" ht="34.5" customHeight="1">
      <c r="A110" s="66" t="s">
        <v>160</v>
      </c>
      <c r="B110" s="12">
        <v>35</v>
      </c>
      <c r="C110" s="94">
        <v>15</v>
      </c>
      <c r="D110" s="94">
        <v>10</v>
      </c>
      <c r="E110" s="94" t="s">
        <v>12</v>
      </c>
      <c r="F110" s="12" t="s">
        <v>12</v>
      </c>
      <c r="G110" s="12">
        <v>10</v>
      </c>
      <c r="H110" s="12" t="s">
        <v>12</v>
      </c>
      <c r="I110" s="12" t="s">
        <v>12</v>
      </c>
      <c r="J110" s="34" t="s">
        <v>343</v>
      </c>
      <c r="K110" s="12" t="s">
        <v>93</v>
      </c>
      <c r="L110" s="34" t="s">
        <v>124</v>
      </c>
      <c r="M110" s="12" t="s">
        <v>148</v>
      </c>
      <c r="N110" s="38" t="s">
        <v>185</v>
      </c>
      <c r="O110" s="75" t="s">
        <v>294</v>
      </c>
      <c r="P110" s="82" t="s">
        <v>361</v>
      </c>
      <c r="Q110" s="74" t="s">
        <v>9</v>
      </c>
      <c r="R110" s="115"/>
      <c r="S110" s="12">
        <v>1</v>
      </c>
    </row>
    <row r="111" spans="1:19" s="23" customFormat="1" ht="36" customHeight="1">
      <c r="A111" s="129" t="s">
        <v>381</v>
      </c>
      <c r="B111" s="104">
        <v>30</v>
      </c>
      <c r="C111" s="104"/>
      <c r="D111" s="104"/>
      <c r="E111" s="104">
        <v>20</v>
      </c>
      <c r="F111" s="104">
        <v>10</v>
      </c>
      <c r="G111" s="107" t="s">
        <v>12</v>
      </c>
      <c r="H111" s="108"/>
      <c r="I111" s="109"/>
      <c r="J111" s="131" t="s">
        <v>380</v>
      </c>
      <c r="K111" s="109" t="s">
        <v>25</v>
      </c>
      <c r="L111" s="106" t="s">
        <v>124</v>
      </c>
      <c r="M111" s="103" t="s">
        <v>148</v>
      </c>
      <c r="N111" s="101" t="s">
        <v>185</v>
      </c>
      <c r="O111" s="102"/>
      <c r="P111" s="100" t="s">
        <v>361</v>
      </c>
      <c r="Q111" s="105" t="s">
        <v>9</v>
      </c>
      <c r="R111" s="115"/>
      <c r="S111" s="103">
        <v>1</v>
      </c>
    </row>
    <row r="112" spans="1:19" s="23" customFormat="1" ht="33" customHeight="1">
      <c r="A112" s="116" t="s">
        <v>264</v>
      </c>
      <c r="B112" s="12" t="s">
        <v>12</v>
      </c>
      <c r="C112" s="12" t="s">
        <v>12</v>
      </c>
      <c r="D112" s="12" t="s">
        <v>12</v>
      </c>
      <c r="E112" s="12" t="s">
        <v>12</v>
      </c>
      <c r="F112" s="12" t="s">
        <v>12</v>
      </c>
      <c r="G112" s="12" t="s">
        <v>12</v>
      </c>
      <c r="H112" s="12" t="s">
        <v>12</v>
      </c>
      <c r="I112" s="12" t="s">
        <v>12</v>
      </c>
      <c r="J112" s="54"/>
      <c r="K112" s="42" t="s">
        <v>12</v>
      </c>
      <c r="L112" s="42"/>
      <c r="M112" s="42"/>
      <c r="N112" s="42"/>
      <c r="O112" s="42"/>
      <c r="P112" s="42"/>
      <c r="Q112" s="42" t="s">
        <v>12</v>
      </c>
      <c r="R112" s="110"/>
      <c r="S112" s="37">
        <v>5</v>
      </c>
    </row>
    <row r="113" spans="1:19" s="23" customFormat="1" ht="27" customHeight="1">
      <c r="A113" s="167" t="s">
        <v>229</v>
      </c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</row>
    <row r="114" spans="1:19" s="23" customFormat="1" ht="35.25" customHeight="1">
      <c r="A114" s="130" t="s">
        <v>95</v>
      </c>
      <c r="B114" s="124">
        <v>90</v>
      </c>
      <c r="C114" s="12">
        <v>10</v>
      </c>
      <c r="D114" s="12" t="s">
        <v>12</v>
      </c>
      <c r="E114" s="12" t="s">
        <v>12</v>
      </c>
      <c r="F114" s="12" t="s">
        <v>12</v>
      </c>
      <c r="G114" s="12" t="s">
        <v>12</v>
      </c>
      <c r="H114" s="12">
        <v>80</v>
      </c>
      <c r="I114" s="12" t="s">
        <v>12</v>
      </c>
      <c r="J114" s="153"/>
      <c r="K114" s="153"/>
      <c r="L114" s="153"/>
      <c r="M114" s="153"/>
      <c r="N114" s="153"/>
      <c r="O114" s="153"/>
      <c r="P114" s="153"/>
      <c r="Q114" s="39" t="s">
        <v>9</v>
      </c>
      <c r="R114" s="110"/>
      <c r="S114" s="12">
        <v>3</v>
      </c>
    </row>
    <row r="115" spans="1:19" ht="27" customHeight="1">
      <c r="A115" s="130" t="s">
        <v>96</v>
      </c>
      <c r="B115" s="124">
        <v>90</v>
      </c>
      <c r="C115" s="12">
        <v>10</v>
      </c>
      <c r="D115" s="12" t="s">
        <v>12</v>
      </c>
      <c r="E115" s="12" t="s">
        <v>12</v>
      </c>
      <c r="F115" s="12" t="s">
        <v>12</v>
      </c>
      <c r="G115" s="12" t="s">
        <v>12</v>
      </c>
      <c r="H115" s="12">
        <v>80</v>
      </c>
      <c r="I115" s="12" t="s">
        <v>12</v>
      </c>
      <c r="J115" s="153"/>
      <c r="K115" s="153"/>
      <c r="L115" s="153"/>
      <c r="M115" s="153"/>
      <c r="N115" s="153"/>
      <c r="O115" s="153"/>
      <c r="P115" s="153"/>
      <c r="Q115" s="39" t="s">
        <v>9</v>
      </c>
      <c r="R115" s="110"/>
      <c r="S115" s="12">
        <v>3</v>
      </c>
    </row>
    <row r="116" spans="1:19" s="23" customFormat="1" ht="33" customHeight="1">
      <c r="A116" s="130" t="s">
        <v>97</v>
      </c>
      <c r="B116" s="124">
        <v>90</v>
      </c>
      <c r="C116" s="12">
        <v>10</v>
      </c>
      <c r="D116" s="12" t="s">
        <v>12</v>
      </c>
      <c r="E116" s="12" t="s">
        <v>12</v>
      </c>
      <c r="F116" s="12" t="s">
        <v>12</v>
      </c>
      <c r="G116" s="12" t="s">
        <v>12</v>
      </c>
      <c r="H116" s="12">
        <v>80</v>
      </c>
      <c r="I116" s="12" t="s">
        <v>12</v>
      </c>
      <c r="J116" s="153"/>
      <c r="K116" s="153"/>
      <c r="L116" s="153"/>
      <c r="M116" s="153"/>
      <c r="N116" s="153"/>
      <c r="O116" s="153"/>
      <c r="P116" s="153"/>
      <c r="Q116" s="39" t="s">
        <v>9</v>
      </c>
      <c r="R116" s="110"/>
      <c r="S116" s="12">
        <v>3</v>
      </c>
    </row>
    <row r="117" spans="1:19" s="23" customFormat="1" ht="49.5" customHeight="1">
      <c r="A117" s="130" t="s">
        <v>98</v>
      </c>
      <c r="B117" s="124">
        <v>50</v>
      </c>
      <c r="C117" s="12">
        <v>10</v>
      </c>
      <c r="D117" s="12" t="s">
        <v>12</v>
      </c>
      <c r="E117" s="12" t="s">
        <v>12</v>
      </c>
      <c r="F117" s="12" t="s">
        <v>12</v>
      </c>
      <c r="G117" s="12" t="s">
        <v>12</v>
      </c>
      <c r="H117" s="12">
        <v>40</v>
      </c>
      <c r="I117" s="12" t="s">
        <v>12</v>
      </c>
      <c r="J117" s="153"/>
      <c r="K117" s="153"/>
      <c r="L117" s="153"/>
      <c r="M117" s="153"/>
      <c r="N117" s="153"/>
      <c r="O117" s="153"/>
      <c r="P117" s="153"/>
      <c r="Q117" s="39" t="s">
        <v>9</v>
      </c>
      <c r="R117" s="110"/>
      <c r="S117" s="12">
        <v>2</v>
      </c>
    </row>
    <row r="118" spans="1:19" s="23" customFormat="1" ht="33" customHeight="1">
      <c r="A118" s="130" t="s">
        <v>99</v>
      </c>
      <c r="B118" s="124">
        <v>90</v>
      </c>
      <c r="C118" s="12">
        <v>10</v>
      </c>
      <c r="D118" s="12" t="s">
        <v>12</v>
      </c>
      <c r="E118" s="12" t="s">
        <v>12</v>
      </c>
      <c r="F118" s="12" t="s">
        <v>12</v>
      </c>
      <c r="G118" s="12" t="s">
        <v>12</v>
      </c>
      <c r="H118" s="12">
        <v>80</v>
      </c>
      <c r="I118" s="12" t="s">
        <v>12</v>
      </c>
      <c r="J118" s="153"/>
      <c r="K118" s="153"/>
      <c r="L118" s="153"/>
      <c r="M118" s="153"/>
      <c r="N118" s="153"/>
      <c r="O118" s="153"/>
      <c r="P118" s="153"/>
      <c r="Q118" s="39" t="s">
        <v>9</v>
      </c>
      <c r="R118" s="110"/>
      <c r="S118" s="12">
        <v>3</v>
      </c>
    </row>
    <row r="119" spans="1:19" s="23" customFormat="1" ht="44.25" customHeight="1">
      <c r="A119" s="130" t="s">
        <v>100</v>
      </c>
      <c r="B119" s="124">
        <v>50</v>
      </c>
      <c r="C119" s="12">
        <v>10</v>
      </c>
      <c r="D119" s="12" t="s">
        <v>12</v>
      </c>
      <c r="E119" s="12" t="s">
        <v>12</v>
      </c>
      <c r="F119" s="12" t="s">
        <v>12</v>
      </c>
      <c r="G119" s="12" t="s">
        <v>12</v>
      </c>
      <c r="H119" s="12">
        <v>40</v>
      </c>
      <c r="I119" s="12" t="s">
        <v>12</v>
      </c>
      <c r="J119" s="153"/>
      <c r="K119" s="153"/>
      <c r="L119" s="153"/>
      <c r="M119" s="153"/>
      <c r="N119" s="153"/>
      <c r="O119" s="153"/>
      <c r="P119" s="153"/>
      <c r="Q119" s="39" t="s">
        <v>9</v>
      </c>
      <c r="R119" s="110"/>
      <c r="S119" s="12">
        <v>2</v>
      </c>
    </row>
    <row r="120" spans="1:19" s="23" customFormat="1" ht="33" customHeight="1">
      <c r="A120" s="130" t="s">
        <v>14</v>
      </c>
      <c r="B120" s="124">
        <v>50</v>
      </c>
      <c r="C120" s="12">
        <v>10</v>
      </c>
      <c r="D120" s="12" t="s">
        <v>12</v>
      </c>
      <c r="E120" s="12" t="s">
        <v>12</v>
      </c>
      <c r="F120" s="12" t="s">
        <v>12</v>
      </c>
      <c r="G120" s="12" t="s">
        <v>12</v>
      </c>
      <c r="H120" s="12">
        <v>40</v>
      </c>
      <c r="I120" s="12" t="s">
        <v>12</v>
      </c>
      <c r="J120" s="153"/>
      <c r="K120" s="153"/>
      <c r="L120" s="153"/>
      <c r="M120" s="153"/>
      <c r="N120" s="153"/>
      <c r="O120" s="153"/>
      <c r="P120" s="153"/>
      <c r="Q120" s="39" t="s">
        <v>9</v>
      </c>
      <c r="R120" s="110"/>
      <c r="S120" s="12">
        <v>2</v>
      </c>
    </row>
    <row r="121" spans="1:19" s="23" customFormat="1" ht="33" customHeight="1">
      <c r="A121" s="130" t="s">
        <v>42</v>
      </c>
      <c r="B121" s="124">
        <v>50</v>
      </c>
      <c r="C121" s="12">
        <v>10</v>
      </c>
      <c r="D121" s="12" t="s">
        <v>12</v>
      </c>
      <c r="E121" s="12" t="s">
        <v>12</v>
      </c>
      <c r="F121" s="12" t="s">
        <v>12</v>
      </c>
      <c r="G121" s="12" t="s">
        <v>12</v>
      </c>
      <c r="H121" s="12">
        <v>40</v>
      </c>
      <c r="I121" s="12" t="s">
        <v>12</v>
      </c>
      <c r="J121" s="153"/>
      <c r="K121" s="153"/>
      <c r="L121" s="153"/>
      <c r="M121" s="153"/>
      <c r="N121" s="153"/>
      <c r="O121" s="153"/>
      <c r="P121" s="153"/>
      <c r="Q121" s="39" t="s">
        <v>9</v>
      </c>
      <c r="R121" s="110"/>
      <c r="S121" s="12">
        <v>6</v>
      </c>
    </row>
    <row r="122" spans="1:19" s="23" customFormat="1" ht="33" customHeight="1">
      <c r="A122" s="35" t="s">
        <v>94</v>
      </c>
      <c r="B122" s="55">
        <f>SUM(B121,B120,B119,B118,B117,B116,B115,B114,B111,B110,B108,B106,B103,B102,B101,B100,B97,B96,B95,B93,B92,B90)</f>
        <v>1530</v>
      </c>
      <c r="C122" s="55">
        <f>SUM(C121,C120,C119,C118,C117,C116,C115,C114,C110,C108,C106,C103,C102,C101,C100,C97,C96,C95,C93,C92,C90)</f>
        <v>255</v>
      </c>
      <c r="D122" s="55">
        <f>SUM(D110,D109,D108,D106,D105,D103,D102,D101,D100,D97,D96,D95,D93,D92,D91,D90)</f>
        <v>280</v>
      </c>
      <c r="E122" s="55">
        <f>SUM(E111,E109,E106,E101,E100,E97,E96,E95,E92,E90)</f>
        <v>95</v>
      </c>
      <c r="F122" s="55">
        <v>10</v>
      </c>
      <c r="G122" s="56" t="s">
        <v>386</v>
      </c>
      <c r="H122" s="56" t="s">
        <v>262</v>
      </c>
      <c r="I122" s="56" t="s">
        <v>12</v>
      </c>
      <c r="J122" s="43"/>
      <c r="K122" s="43"/>
      <c r="L122" s="43"/>
      <c r="M122" s="43"/>
      <c r="N122" s="43"/>
      <c r="O122" s="38"/>
      <c r="P122" s="67"/>
      <c r="Q122" s="57" t="s">
        <v>230</v>
      </c>
      <c r="R122" s="57"/>
      <c r="S122" s="55">
        <v>64</v>
      </c>
    </row>
    <row r="123" spans="1:19" s="23" customFormat="1" ht="33" customHeight="1">
      <c r="A123" s="168"/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</row>
    <row r="124" spans="1:19" s="9" customFormat="1" ht="65.25" customHeight="1">
      <c r="A124" s="26"/>
      <c r="B124" s="64" t="s">
        <v>341</v>
      </c>
      <c r="C124" s="25" t="s">
        <v>13</v>
      </c>
      <c r="D124" s="25" t="s">
        <v>0</v>
      </c>
      <c r="E124" s="25" t="s">
        <v>1</v>
      </c>
      <c r="F124" s="25" t="s">
        <v>2</v>
      </c>
      <c r="G124" s="25" t="s">
        <v>11</v>
      </c>
      <c r="H124" s="25" t="s">
        <v>225</v>
      </c>
      <c r="I124" s="25" t="s">
        <v>226</v>
      </c>
      <c r="J124" s="65"/>
      <c r="K124" s="63"/>
      <c r="L124" s="62"/>
      <c r="M124" s="62"/>
      <c r="N124" s="62"/>
      <c r="O124" s="62"/>
      <c r="P124" s="79"/>
      <c r="Q124" s="62"/>
      <c r="R124" s="113"/>
      <c r="S124" s="62"/>
    </row>
    <row r="125" spans="1:19" ht="39.950000000000003" customHeight="1">
      <c r="A125" s="58" t="s">
        <v>342</v>
      </c>
      <c r="B125" s="59">
        <f>SUM(B37,B83,B122)</f>
        <v>4816</v>
      </c>
      <c r="C125" s="59">
        <f>SUM(C37,C83,C122)</f>
        <v>737</v>
      </c>
      <c r="D125" s="59">
        <f>SUM(D37,D83,D122)</f>
        <v>961</v>
      </c>
      <c r="E125" s="59">
        <f>SUM(E37,E83,E122)</f>
        <v>313</v>
      </c>
      <c r="F125" s="59">
        <f>SUM(F37,F83,F122)</f>
        <v>279</v>
      </c>
      <c r="G125" s="93">
        <v>1319</v>
      </c>
      <c r="H125" s="60" t="s">
        <v>376</v>
      </c>
      <c r="I125" s="60" t="s">
        <v>263</v>
      </c>
      <c r="J125" s="43"/>
      <c r="K125" s="43"/>
      <c r="L125" s="43"/>
      <c r="M125" s="43"/>
      <c r="N125" s="43"/>
      <c r="O125" s="38"/>
      <c r="P125" s="67"/>
      <c r="Q125" s="61" t="s">
        <v>230</v>
      </c>
      <c r="R125" s="61"/>
      <c r="S125" s="59">
        <v>185</v>
      </c>
    </row>
    <row r="126" spans="1:19" s="9" customFormat="1" ht="71.25" customHeight="1">
      <c r="A126" s="163"/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17"/>
      <c r="S126" s="8"/>
    </row>
    <row r="127" spans="1:19" s="9" customFormat="1" ht="56.1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118"/>
      <c r="S127" s="8"/>
    </row>
    <row r="128" spans="1:19" s="9" customFormat="1">
      <c r="A128" s="8"/>
      <c r="B128" s="8"/>
      <c r="C128" s="8"/>
      <c r="D128" s="8"/>
      <c r="E128" s="8"/>
      <c r="F128" s="8"/>
      <c r="G128" s="8"/>
      <c r="H128" s="91"/>
      <c r="I128" s="8"/>
      <c r="J128" s="8"/>
      <c r="K128" s="8"/>
      <c r="L128" s="8"/>
      <c r="M128" s="8"/>
      <c r="N128" s="8"/>
      <c r="O128" s="8"/>
      <c r="P128" s="8"/>
      <c r="Q128" s="8"/>
      <c r="R128" s="118"/>
      <c r="S128" s="8"/>
    </row>
    <row r="129" spans="1:19" s="9" customFormat="1">
      <c r="A129" s="10"/>
      <c r="B129" s="10"/>
      <c r="C129" s="10"/>
      <c r="D129" s="10"/>
      <c r="E129" s="10"/>
      <c r="F129" s="10"/>
      <c r="G129" s="87"/>
      <c r="H129" s="87"/>
      <c r="I129" s="10"/>
      <c r="J129" s="10"/>
      <c r="K129" s="10"/>
      <c r="L129" s="10"/>
      <c r="M129" s="10"/>
      <c r="N129" s="11"/>
      <c r="O129" s="11"/>
      <c r="P129" s="11"/>
      <c r="Q129" s="10"/>
      <c r="R129" s="119"/>
      <c r="S129" s="10"/>
    </row>
    <row r="130" spans="1:19" s="9" customForma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1"/>
      <c r="O130" s="11"/>
      <c r="P130" s="11"/>
      <c r="Q130" s="10"/>
      <c r="R130" s="119"/>
      <c r="S130" s="10"/>
    </row>
    <row r="133" spans="1:19">
      <c r="H133" s="87"/>
    </row>
    <row r="134" spans="1:19">
      <c r="P134" s="201"/>
    </row>
    <row r="135" spans="1:19">
      <c r="P135" s="201"/>
    </row>
    <row r="136" spans="1:19">
      <c r="J136" s="86"/>
      <c r="P136" s="201"/>
    </row>
    <row r="137" spans="1:19">
      <c r="P137" s="201"/>
    </row>
    <row r="138" spans="1:19">
      <c r="K138" s="87"/>
    </row>
  </sheetData>
  <mergeCells count="189">
    <mergeCell ref="P134:P135"/>
    <mergeCell ref="P136:P137"/>
    <mergeCell ref="O6:O7"/>
    <mergeCell ref="O103:O105"/>
    <mergeCell ref="O106:O107"/>
    <mergeCell ref="O15:O16"/>
    <mergeCell ref="P15:P16"/>
    <mergeCell ref="P20:P21"/>
    <mergeCell ref="P6:P7"/>
    <mergeCell ref="O108:O109"/>
    <mergeCell ref="O54:O60"/>
    <mergeCell ref="O61:O68"/>
    <mergeCell ref="O40:O41"/>
    <mergeCell ref="A78:S78"/>
    <mergeCell ref="J79:P79"/>
    <mergeCell ref="J77:P77"/>
    <mergeCell ref="B97:B98"/>
    <mergeCell ref="S97:S98"/>
    <mergeCell ref="B86:B87"/>
    <mergeCell ref="B54:B60"/>
    <mergeCell ref="E97:E98"/>
    <mergeCell ref="Q61:Q68"/>
    <mergeCell ref="R106:R107"/>
    <mergeCell ref="R108:R109"/>
    <mergeCell ref="C90:C91"/>
    <mergeCell ref="P90:P91"/>
    <mergeCell ref="N90:N91"/>
    <mergeCell ref="R90:R91"/>
    <mergeCell ref="Q90:Q91"/>
    <mergeCell ref="B106:B107"/>
    <mergeCell ref="S90:S91"/>
    <mergeCell ref="R103:R105"/>
    <mergeCell ref="C103:C105"/>
    <mergeCell ref="S103:S105"/>
    <mergeCell ref="N103:N105"/>
    <mergeCell ref="A99:S99"/>
    <mergeCell ref="Q103:Q105"/>
    <mergeCell ref="A103:A105"/>
    <mergeCell ref="F97:F98"/>
    <mergeCell ref="P103:P105"/>
    <mergeCell ref="A94:S94"/>
    <mergeCell ref="A90:A91"/>
    <mergeCell ref="B90:B91"/>
    <mergeCell ref="O31:O32"/>
    <mergeCell ref="P31:P32"/>
    <mergeCell ref="A38:S38"/>
    <mergeCell ref="L40:L41"/>
    <mergeCell ref="M40:M41"/>
    <mergeCell ref="A8:S8"/>
    <mergeCell ref="A18:S18"/>
    <mergeCell ref="S40:S41"/>
    <mergeCell ref="A24:S24"/>
    <mergeCell ref="A39:S39"/>
    <mergeCell ref="Q27:Q29"/>
    <mergeCell ref="S27:S29"/>
    <mergeCell ref="P27:P29"/>
    <mergeCell ref="J35:P35"/>
    <mergeCell ref="J36:P36"/>
    <mergeCell ref="C15:C16"/>
    <mergeCell ref="S15:S16"/>
    <mergeCell ref="O20:O21"/>
    <mergeCell ref="O27:O29"/>
    <mergeCell ref="A34:S34"/>
    <mergeCell ref="A30:S30"/>
    <mergeCell ref="A27:A29"/>
    <mergeCell ref="A43:S43"/>
    <mergeCell ref="A47:S47"/>
    <mergeCell ref="A52:S52"/>
    <mergeCell ref="C40:I40"/>
    <mergeCell ref="L59:L60"/>
    <mergeCell ref="D59:D60"/>
    <mergeCell ref="A45:S45"/>
    <mergeCell ref="A54:A60"/>
    <mergeCell ref="N40:N41"/>
    <mergeCell ref="Q40:Q41"/>
    <mergeCell ref="S54:S60"/>
    <mergeCell ref="J59:J60"/>
    <mergeCell ref="K59:K60"/>
    <mergeCell ref="C54:C60"/>
    <mergeCell ref="J83:P83"/>
    <mergeCell ref="L86:L87"/>
    <mergeCell ref="J76:P76"/>
    <mergeCell ref="A74:S74"/>
    <mergeCell ref="J75:P75"/>
    <mergeCell ref="S61:S68"/>
    <mergeCell ref="D97:D98"/>
    <mergeCell ref="C97:C98"/>
    <mergeCell ref="S69:S70"/>
    <mergeCell ref="R54:R60"/>
    <mergeCell ref="R61:R68"/>
    <mergeCell ref="R69:R70"/>
    <mergeCell ref="J86:K87"/>
    <mergeCell ref="I97:I98"/>
    <mergeCell ref="M86:M87"/>
    <mergeCell ref="B69:B70"/>
    <mergeCell ref="A69:A70"/>
    <mergeCell ref="A89:S89"/>
    <mergeCell ref="H97:H98"/>
    <mergeCell ref="G97:G98"/>
    <mergeCell ref="Q54:Q60"/>
    <mergeCell ref="P86:P87"/>
    <mergeCell ref="A1:S1"/>
    <mergeCell ref="S6:S7"/>
    <mergeCell ref="B2:B3"/>
    <mergeCell ref="Q2:Q3"/>
    <mergeCell ref="A6:A7"/>
    <mergeCell ref="C2:I2"/>
    <mergeCell ref="B6:B7"/>
    <mergeCell ref="P2:P3"/>
    <mergeCell ref="N6:N7"/>
    <mergeCell ref="N2:N3"/>
    <mergeCell ref="L2:L3"/>
    <mergeCell ref="O2:O3"/>
    <mergeCell ref="M2:M3"/>
    <mergeCell ref="J2:K3"/>
    <mergeCell ref="R2:S3"/>
    <mergeCell ref="C6:C7"/>
    <mergeCell ref="C61:C68"/>
    <mergeCell ref="A85:S85"/>
    <mergeCell ref="N61:N68"/>
    <mergeCell ref="A84:S84"/>
    <mergeCell ref="P54:P60"/>
    <mergeCell ref="P61:P68"/>
    <mergeCell ref="J80:P80"/>
    <mergeCell ref="J82:P82"/>
    <mergeCell ref="B103:B105"/>
    <mergeCell ref="A61:A68"/>
    <mergeCell ref="B61:B68"/>
    <mergeCell ref="N54:N60"/>
    <mergeCell ref="N86:N87"/>
    <mergeCell ref="M59:M60"/>
    <mergeCell ref="Q69:Q70"/>
    <mergeCell ref="N69:N70"/>
    <mergeCell ref="P69:P70"/>
    <mergeCell ref="O69:O70"/>
    <mergeCell ref="O86:O87"/>
    <mergeCell ref="S86:S87"/>
    <mergeCell ref="Q86:Q87"/>
    <mergeCell ref="J81:P81"/>
    <mergeCell ref="C69:C70"/>
    <mergeCell ref="C86:I86"/>
    <mergeCell ref="A126:Q126"/>
    <mergeCell ref="Q106:Q107"/>
    <mergeCell ref="S106:S107"/>
    <mergeCell ref="P108:P109"/>
    <mergeCell ref="P106:P107"/>
    <mergeCell ref="N106:N107"/>
    <mergeCell ref="C106:C107"/>
    <mergeCell ref="J118:P118"/>
    <mergeCell ref="J119:P119"/>
    <mergeCell ref="A113:S113"/>
    <mergeCell ref="J116:P116"/>
    <mergeCell ref="A123:S123"/>
    <mergeCell ref="J120:P120"/>
    <mergeCell ref="J121:P121"/>
    <mergeCell ref="N108:N109"/>
    <mergeCell ref="A108:A109"/>
    <mergeCell ref="B108:B109"/>
    <mergeCell ref="C108:C109"/>
    <mergeCell ref="J117:P117"/>
    <mergeCell ref="J114:P114"/>
    <mergeCell ref="J115:P115"/>
    <mergeCell ref="Q108:Q109"/>
    <mergeCell ref="S108:S109"/>
    <mergeCell ref="A106:A107"/>
    <mergeCell ref="N27:N29"/>
    <mergeCell ref="B40:B41"/>
    <mergeCell ref="J40:K41"/>
    <mergeCell ref="Q31:Q32"/>
    <mergeCell ref="S31:S32"/>
    <mergeCell ref="R31:R32"/>
    <mergeCell ref="Q15:Q16"/>
    <mergeCell ref="B15:B16"/>
    <mergeCell ref="A15:A16"/>
    <mergeCell ref="N15:N16"/>
    <mergeCell ref="A20:A21"/>
    <mergeCell ref="B20:B21"/>
    <mergeCell ref="C20:C21"/>
    <mergeCell ref="S20:S21"/>
    <mergeCell ref="Q20:Q21"/>
    <mergeCell ref="N20:N21"/>
    <mergeCell ref="C31:C32"/>
    <mergeCell ref="N31:N32"/>
    <mergeCell ref="B27:B29"/>
    <mergeCell ref="C27:C29"/>
    <mergeCell ref="A31:A32"/>
    <mergeCell ref="B31:B32"/>
    <mergeCell ref="P40:P41"/>
    <mergeCell ref="J37:P37"/>
  </mergeCells>
  <phoneticPr fontId="2" type="noConversion"/>
  <pageMargins left="0.19685039370078741" right="0.19685039370078741" top="0.15748031496062992" bottom="0.15748031496062992" header="0.51181102362204722" footer="0.51181102362204722"/>
  <pageSetup paperSize="9" scale="54" orientation="landscape" r:id="rId1"/>
  <headerFooter alignWithMargins="0"/>
  <rowBreaks count="5" manualBreakCount="5">
    <brk id="23" max="18" man="1"/>
    <brk id="37" max="14" man="1"/>
    <brk id="60" max="14" man="1"/>
    <brk id="83" max="14" man="1"/>
    <brk id="10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2021-2024</vt:lpstr>
      <vt:lpstr>'2021-2024'!Obszar_wydruku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wandab</dc:creator>
  <cp:lastModifiedBy>Marlena Gałuszewska</cp:lastModifiedBy>
  <cp:lastPrinted>2021-06-21T09:16:04Z</cp:lastPrinted>
  <dcterms:created xsi:type="dcterms:W3CDTF">2005-07-29T09:27:34Z</dcterms:created>
  <dcterms:modified xsi:type="dcterms:W3CDTF">2021-09-14T13:29:53Z</dcterms:modified>
</cp:coreProperties>
</file>